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From Old Laptop\SCQANIT\2018\"/>
    </mc:Choice>
  </mc:AlternateContent>
  <xr:revisionPtr revIDLastSave="0" documentId="12_ncr:500000_{ADD20AA0-C43E-4BD5-B6E0-396F6789EF6A}" xr6:coauthVersionLast="31" xr6:coauthVersionMax="31" xr10:uidLastSave="{00000000-0000-0000-0000-000000000000}"/>
  <bookViews>
    <workbookView xWindow="0" yWindow="0" windowWidth="20385" windowHeight="7950" firstSheet="1" activeTab="2" xr2:uid="{00000000-000D-0000-FFFF-FFFF00000000}"/>
  </bookViews>
  <sheets>
    <sheet name="Sheet1" sheetId="6" state="hidden" r:id="rId1"/>
    <sheet name="Round 1-6" sheetId="5" r:id="rId2"/>
    <sheet name="Round 7-&gt;" sheetId="4" r:id="rId3"/>
  </sheets>
  <definedNames>
    <definedName name="_xlnm.Print_Area" localSheetId="1">'Round 1-6'!$A$1:$Y$26</definedName>
    <definedName name="_xlnm.Print_Area" localSheetId="2">'Round 7-&gt;'!$A$1:$M$18</definedName>
  </definedNames>
  <calcPr calcId="162913"/>
</workbook>
</file>

<file path=xl/calcChain.xml><?xml version="1.0" encoding="utf-8"?>
<calcChain xmlns="http://schemas.openxmlformats.org/spreadsheetml/2006/main">
  <c r="G9" i="4" l="1"/>
  <c r="C8" i="4"/>
  <c r="K24" i="5"/>
  <c r="G24" i="5"/>
  <c r="C21" i="5"/>
  <c r="C20" i="5"/>
  <c r="C19" i="5"/>
  <c r="C23" i="5"/>
  <c r="L17" i="5"/>
  <c r="L16" i="5"/>
  <c r="L15" i="5"/>
  <c r="D17" i="5"/>
  <c r="D16" i="5"/>
  <c r="D15" i="5"/>
  <c r="P17" i="5"/>
  <c r="P16" i="5"/>
  <c r="P15" i="5"/>
  <c r="P13" i="5"/>
  <c r="P12" i="5"/>
  <c r="P11" i="5"/>
  <c r="L13" i="5"/>
  <c r="L12" i="5"/>
  <c r="L11" i="5"/>
  <c r="H13" i="5"/>
  <c r="H12" i="5"/>
  <c r="H11" i="5"/>
  <c r="L9" i="5"/>
  <c r="L8" i="5"/>
  <c r="L7" i="5"/>
  <c r="P9" i="5"/>
  <c r="P8" i="5"/>
  <c r="P7" i="5"/>
  <c r="D25" i="5"/>
  <c r="D24" i="5"/>
  <c r="D23" i="5"/>
  <c r="H25" i="5"/>
  <c r="H24" i="5"/>
  <c r="H23" i="5"/>
  <c r="L25" i="5"/>
  <c r="L24" i="5"/>
  <c r="L23" i="5"/>
  <c r="L21" i="5"/>
  <c r="L20" i="5"/>
  <c r="L19" i="5"/>
  <c r="H21" i="5"/>
  <c r="H20" i="5"/>
  <c r="H19" i="5"/>
  <c r="D21" i="5"/>
  <c r="D20" i="5"/>
  <c r="D19" i="5"/>
  <c r="H17" i="5"/>
  <c r="H16" i="5"/>
  <c r="H15" i="5"/>
  <c r="D13" i="5"/>
  <c r="D12" i="5"/>
  <c r="D11" i="5"/>
  <c r="X9" i="5"/>
  <c r="X8" i="5"/>
  <c r="X7" i="5"/>
  <c r="T9" i="5"/>
  <c r="T8" i="5"/>
  <c r="T7" i="5"/>
  <c r="H9" i="5"/>
  <c r="H8" i="5"/>
  <c r="H7" i="5"/>
  <c r="D9" i="5"/>
  <c r="D8" i="5"/>
  <c r="D7" i="5"/>
  <c r="D5" i="5"/>
  <c r="D4" i="5"/>
  <c r="D3" i="5"/>
  <c r="H5" i="5"/>
  <c r="H4" i="5"/>
  <c r="H3" i="5"/>
  <c r="L5" i="5"/>
  <c r="L4" i="5"/>
  <c r="W9" i="5" s="1"/>
  <c r="L3" i="5"/>
  <c r="G7" i="5" s="1"/>
  <c r="P5" i="5"/>
  <c r="P4" i="5"/>
  <c r="P3" i="5"/>
  <c r="S7" i="5" s="1"/>
  <c r="T5" i="5"/>
  <c r="T4" i="5"/>
  <c r="T3" i="5"/>
  <c r="X5" i="5"/>
  <c r="X4" i="5"/>
  <c r="X3" i="5"/>
  <c r="H17" i="4"/>
  <c r="D17" i="4"/>
  <c r="D16" i="4"/>
  <c r="L15" i="4"/>
  <c r="H15" i="4"/>
  <c r="D15" i="4"/>
  <c r="H13" i="4"/>
  <c r="H12" i="4"/>
  <c r="H11" i="4"/>
  <c r="H9" i="4"/>
  <c r="D9" i="4"/>
  <c r="H8" i="4"/>
  <c r="D8" i="4"/>
  <c r="H7" i="4"/>
  <c r="D7" i="4"/>
  <c r="A7" i="4"/>
  <c r="H5" i="4"/>
  <c r="D5" i="4"/>
  <c r="H4" i="4"/>
  <c r="D4" i="4"/>
  <c r="H3" i="4"/>
  <c r="D3" i="4"/>
  <c r="C9" i="4" s="1"/>
  <c r="A7" i="5"/>
  <c r="A11" i="5" s="1"/>
  <c r="A15" i="5" s="1"/>
  <c r="A19" i="5" s="1"/>
  <c r="A23" i="5" s="1"/>
  <c r="Y6" i="5"/>
  <c r="N7" i="5" s="1"/>
  <c r="W5" i="5"/>
  <c r="S5" i="5"/>
  <c r="O5" i="5"/>
  <c r="K5" i="5"/>
  <c r="G5" i="5"/>
  <c r="C5" i="5"/>
  <c r="W4" i="5"/>
  <c r="S4" i="5"/>
  <c r="O4" i="5"/>
  <c r="K4" i="5"/>
  <c r="G4" i="5"/>
  <c r="C4" i="5"/>
  <c r="W3" i="5"/>
  <c r="G8" i="5" s="1"/>
  <c r="S3" i="5"/>
  <c r="O3" i="5"/>
  <c r="K3" i="5"/>
  <c r="G3" i="5"/>
  <c r="C3" i="5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C1" i="6"/>
  <c r="G8" i="4" l="1"/>
  <c r="C15" i="5"/>
  <c r="F7" i="5"/>
  <c r="G9" i="5"/>
  <c r="C8" i="5"/>
  <c r="K15" i="5" s="1"/>
  <c r="W8" i="5"/>
  <c r="K7" i="5"/>
  <c r="W7" i="5"/>
  <c r="O13" i="5" s="1"/>
  <c r="K17" i="5" s="1"/>
  <c r="O9" i="5"/>
  <c r="J7" i="5"/>
  <c r="O7" i="5"/>
  <c r="K8" i="5"/>
  <c r="S8" i="5"/>
  <c r="C9" i="5"/>
  <c r="K9" i="5"/>
  <c r="S9" i="5"/>
  <c r="O11" i="5"/>
  <c r="G12" i="5"/>
  <c r="V7" i="5"/>
  <c r="K11" i="5"/>
  <c r="B7" i="5"/>
  <c r="G15" i="5" s="1"/>
  <c r="C12" i="5"/>
  <c r="R7" i="5"/>
  <c r="K13" i="5" s="1"/>
  <c r="O17" i="5" s="1"/>
  <c r="O8" i="5"/>
  <c r="C13" i="5" s="1"/>
  <c r="G11" i="5"/>
  <c r="C7" i="5"/>
  <c r="O12" i="5" l="1"/>
  <c r="K12" i="5"/>
  <c r="O15" i="5"/>
  <c r="Y10" i="5"/>
  <c r="G13" i="5"/>
  <c r="C11" i="5"/>
  <c r="N11" i="5" l="1"/>
  <c r="B11" i="5"/>
  <c r="F11" i="5"/>
  <c r="J11" i="5"/>
  <c r="Y14" i="5" l="1"/>
  <c r="K16" i="5"/>
  <c r="G17" i="5"/>
  <c r="C16" i="5"/>
  <c r="K19" i="5"/>
  <c r="G19" i="5"/>
  <c r="C17" i="5"/>
  <c r="G16" i="5"/>
  <c r="O16" i="5"/>
  <c r="F15" i="5" l="1"/>
  <c r="K23" i="5" s="1"/>
  <c r="J15" i="5"/>
  <c r="N15" i="5"/>
  <c r="B15" i="5"/>
  <c r="G23" i="5" s="1"/>
  <c r="K20" i="5" l="1"/>
  <c r="G21" i="5"/>
  <c r="Y18" i="5"/>
  <c r="K21" i="5"/>
  <c r="G20" i="5"/>
  <c r="J19" i="5" l="1"/>
  <c r="B19" i="5"/>
  <c r="F19" i="5"/>
  <c r="K25" i="5" l="1"/>
  <c r="C3" i="4"/>
  <c r="C25" i="5"/>
  <c r="C24" i="5"/>
  <c r="Y22" i="5"/>
  <c r="G25" i="5"/>
  <c r="J23" i="5" l="1"/>
  <c r="B23" i="5"/>
  <c r="F23" i="5"/>
  <c r="G5" i="4" l="1"/>
  <c r="C4" i="4"/>
  <c r="G3" i="4"/>
  <c r="G7" i="4"/>
  <c r="C7" i="4"/>
  <c r="G4" i="4"/>
  <c r="C5" i="4"/>
</calcChain>
</file>

<file path=xl/sharedStrings.xml><?xml version="1.0" encoding="utf-8"?>
<sst xmlns="http://schemas.openxmlformats.org/spreadsheetml/2006/main" count="111" uniqueCount="71">
  <si>
    <t>Seed 1</t>
  </si>
  <si>
    <t>Easley</t>
  </si>
  <si>
    <t>Seed 2</t>
  </si>
  <si>
    <t>Heritage NY</t>
  </si>
  <si>
    <t>Seed 3</t>
  </si>
  <si>
    <t>New Testament</t>
  </si>
  <si>
    <t>Seed 4</t>
  </si>
  <si>
    <t>Old Paths</t>
  </si>
  <si>
    <t>Seed 5</t>
  </si>
  <si>
    <t>Falls 1</t>
  </si>
  <si>
    <t>Seed 6</t>
  </si>
  <si>
    <t>Pleasant View</t>
  </si>
  <si>
    <t>Seed 7</t>
  </si>
  <si>
    <t>Great Hope 1</t>
  </si>
  <si>
    <t>Seed 8</t>
  </si>
  <si>
    <t>FBCLB</t>
  </si>
  <si>
    <t>Seed 9</t>
  </si>
  <si>
    <t>Woodside</t>
  </si>
  <si>
    <t>Seed 10</t>
  </si>
  <si>
    <t>Falls 2</t>
  </si>
  <si>
    <t>Seed 11</t>
  </si>
  <si>
    <t>Falls 3</t>
  </si>
  <si>
    <t>Seed 12</t>
  </si>
  <si>
    <t>Tabernacle 1</t>
  </si>
  <si>
    <t>Seed 13</t>
  </si>
  <si>
    <t>Great Hope 2</t>
  </si>
  <si>
    <t>Seed 14</t>
  </si>
  <si>
    <t>Great Hope 3</t>
  </si>
  <si>
    <t>Seed 15</t>
  </si>
  <si>
    <t>Wood County</t>
  </si>
  <si>
    <t>Seed 16</t>
  </si>
  <si>
    <t>Mukwonago</t>
  </si>
  <si>
    <t>Seed 17</t>
  </si>
  <si>
    <t>Great Hope 4</t>
  </si>
  <si>
    <t>Seed 18</t>
  </si>
  <si>
    <t>Tabernacle 2</t>
  </si>
  <si>
    <t>Seed 19</t>
  </si>
  <si>
    <t>Seed 20</t>
  </si>
  <si>
    <t>Seed 21</t>
  </si>
  <si>
    <t>Seed 22</t>
  </si>
  <si>
    <t>TIME</t>
  </si>
  <si>
    <t>HIDE ME</t>
  </si>
  <si>
    <t>RESULTS</t>
  </si>
  <si>
    <t>Room 127</t>
  </si>
  <si>
    <t>Room 203</t>
  </si>
  <si>
    <t>Room 205</t>
  </si>
  <si>
    <t>Room 208</t>
  </si>
  <si>
    <t>Auditorium</t>
  </si>
  <si>
    <t>Q1</t>
  </si>
  <si>
    <t>Q2</t>
  </si>
  <si>
    <t>Q3</t>
  </si>
  <si>
    <t>Q4</t>
  </si>
  <si>
    <t>Q5</t>
  </si>
  <si>
    <t>Q6</t>
  </si>
  <si>
    <t>Q27</t>
  </si>
  <si>
    <t>Q28</t>
  </si>
  <si>
    <t>Q29</t>
  </si>
  <si>
    <t>Q30</t>
  </si>
  <si>
    <t>One Room</t>
  </si>
  <si>
    <t>Q31</t>
  </si>
  <si>
    <t>Q32</t>
  </si>
  <si>
    <t>Q33</t>
  </si>
  <si>
    <t>Q34</t>
  </si>
  <si>
    <t>Q35</t>
  </si>
  <si>
    <t>L</t>
  </si>
  <si>
    <t>H</t>
  </si>
  <si>
    <t>M</t>
  </si>
  <si>
    <t>Room 131</t>
  </si>
  <si>
    <t xml:space="preserve">pleasant View </t>
  </si>
  <si>
    <t>Pleansant View</t>
  </si>
  <si>
    <t>120t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</si>
</sst>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09]h:mm\ AM/PM;@"/>
  </numFmts>
  <fonts count="13">
    <font>
      <sz val="10"/>
      <name val="Arial"/>
      <charset val="134"/>
    </font>
    <font>
      <sz val="10"/>
      <name val="Andy"/>
      <charset val="134"/>
    </font>
    <font>
      <sz val="22"/>
      <name val="Andy"/>
      <charset val="134"/>
    </font>
    <font>
      <b/>
      <sz val="22"/>
      <name val="Andy"/>
      <charset val="134"/>
    </font>
    <font>
      <sz val="15"/>
      <name val="Andy"/>
      <charset val="134"/>
    </font>
    <font>
      <sz val="16"/>
      <name val="Andy"/>
      <charset val="134"/>
    </font>
    <font>
      <b/>
      <sz val="18"/>
      <name val="Andy"/>
      <charset val="134"/>
    </font>
    <font>
      <sz val="22"/>
      <name val="Arial Black"/>
      <charset val="134"/>
    </font>
    <font>
      <sz val="22"/>
      <color theme="0"/>
      <name val="Arial Black"/>
      <charset val="134"/>
    </font>
    <font>
      <sz val="22"/>
      <name val="Andy"/>
      <family val="4"/>
    </font>
    <font>
      <b/>
      <sz val="22"/>
      <name val="Andy"/>
      <family val="4"/>
    </font>
    <font>
      <sz val="18"/>
      <name val="Andy"/>
      <family val="4"/>
    </font>
    <font>
      <b/>
      <sz val="18"/>
      <name val="Andy"/>
      <family val="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textRotation="180" wrapText="1" readingOrder="1"/>
    </xf>
    <xf numFmtId="0" fontId="2" fillId="2" borderId="2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 shrinkToFit="1"/>
    </xf>
    <xf numFmtId="165" fontId="2" fillId="2" borderId="1" xfId="0" applyNumberFormat="1" applyFont="1" applyFill="1" applyBorder="1" applyAlignment="1" applyProtection="1">
      <alignment horizontal="center" vertical="center"/>
    </xf>
    <xf numFmtId="18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165" fontId="2" fillId="2" borderId="1" xfId="0" applyNumberFormat="1" applyFont="1" applyFill="1" applyBorder="1" applyAlignment="1" applyProtection="1">
      <alignment horizontal="center"/>
    </xf>
    <xf numFmtId="18" fontId="2" fillId="2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 textRotation="180" wrapText="1" readingOrder="1"/>
    </xf>
    <xf numFmtId="0" fontId="5" fillId="0" borderId="0" xfId="0" applyFont="1" applyFill="1" applyBorder="1" applyAlignment="1" applyProtection="1">
      <alignment horizontal="center" vertical="top" textRotation="180" readingOrder="1"/>
    </xf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1" fillId="0" borderId="0" xfId="0" applyFont="1" applyAlignment="1" applyProtection="1"/>
    <xf numFmtId="18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shrinkToFit="1"/>
    </xf>
    <xf numFmtId="14" fontId="1" fillId="0" borderId="0" xfId="0" applyNumberFormat="1" applyFont="1" applyFill="1" applyProtection="1"/>
    <xf numFmtId="0" fontId="6" fillId="0" borderId="0" xfId="0" applyFont="1" applyFill="1" applyBorder="1" applyAlignment="1" applyProtection="1">
      <alignment horizontal="center" shrinkToFit="1"/>
    </xf>
    <xf numFmtId="0" fontId="6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" fillId="0" borderId="0" xfId="0" applyFont="1" applyFill="1" applyProtection="1"/>
    <xf numFmtId="0" fontId="1" fillId="0" borderId="0" xfId="0" applyFont="1" applyFill="1" applyBorder="1" applyAlignment="1" applyProtection="1">
      <alignment shrinkToFit="1"/>
    </xf>
    <xf numFmtId="0" fontId="2" fillId="4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/>
    <xf numFmtId="0" fontId="6" fillId="0" borderId="0" xfId="0" applyFont="1" applyFill="1" applyBorder="1" applyProtection="1"/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20" fontId="2" fillId="2" borderId="1" xfId="0" applyNumberFormat="1" applyFont="1" applyFill="1" applyBorder="1" applyAlignment="1" applyProtection="1">
      <alignment horizontal="center" vertical="center"/>
    </xf>
    <xf numFmtId="18" fontId="2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vertical="center" shrinkToFit="1"/>
    </xf>
    <xf numFmtId="0" fontId="1" fillId="2" borderId="0" xfId="0" applyFont="1" applyFill="1" applyProtection="1"/>
    <xf numFmtId="0" fontId="2" fillId="2" borderId="10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top" textRotation="180" wrapText="1" readingOrder="1"/>
    </xf>
    <xf numFmtId="0" fontId="6" fillId="2" borderId="3" xfId="0" applyFont="1" applyFill="1" applyBorder="1" applyAlignment="1" applyProtection="1">
      <alignment vertical="center" shrinkToFit="1"/>
    </xf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6" fillId="2" borderId="4" xfId="0" applyFont="1" applyFill="1" applyBorder="1" applyAlignment="1" applyProtection="1">
      <alignment vertical="center" shrinkToFit="1"/>
    </xf>
    <xf numFmtId="0" fontId="6" fillId="0" borderId="14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7" fillId="7" borderId="0" xfId="0" applyFont="1" applyFill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center" vertical="center" shrinkToFit="1"/>
    </xf>
    <xf numFmtId="0" fontId="2" fillId="7" borderId="0" xfId="0" applyFont="1" applyFill="1" applyBorder="1" applyAlignment="1" applyProtection="1">
      <alignment horizontal="center"/>
    </xf>
    <xf numFmtId="0" fontId="1" fillId="7" borderId="2" xfId="0" applyFont="1" applyFill="1" applyBorder="1" applyProtection="1"/>
    <xf numFmtId="0" fontId="6" fillId="2" borderId="0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shrinkToFit="1"/>
    </xf>
    <xf numFmtId="20" fontId="0" fillId="0" borderId="0" xfId="0" applyNumberFormat="1" applyFont="1"/>
    <xf numFmtId="20" fontId="0" fillId="0" borderId="0" xfId="0" applyNumberFormat="1" applyFont="1" applyProtection="1">
      <protection locked="0"/>
    </xf>
    <xf numFmtId="0" fontId="0" fillId="0" borderId="0" xfId="0" applyFont="1"/>
    <xf numFmtId="18" fontId="0" fillId="0" borderId="0" xfId="0" applyNumberFormat="1" applyProtection="1">
      <protection locked="0"/>
    </xf>
    <xf numFmtId="0" fontId="0" fillId="0" borderId="0" xfId="0" applyProtection="1">
      <protection locked="0"/>
    </xf>
    <xf numFmtId="18" fontId="0" fillId="0" borderId="0" xfId="0" applyNumberFormat="1" applyFont="1" applyProtection="1">
      <protection locked="0"/>
    </xf>
    <xf numFmtId="18" fontId="0" fillId="0" borderId="0" xfId="0" applyNumberFormat="1"/>
    <xf numFmtId="20" fontId="2" fillId="0" borderId="1" xfId="0" applyNumberFormat="1" applyFont="1" applyFill="1" applyBorder="1" applyAlignment="1" applyProtection="1">
      <alignment horizontal="center" vertical="center"/>
    </xf>
    <xf numFmtId="20" fontId="2" fillId="0" borderId="4" xfId="0" applyNumberFormat="1" applyFont="1" applyFill="1" applyBorder="1" applyAlignment="1" applyProtection="1">
      <alignment horizontal="center" vertical="center"/>
    </xf>
    <xf numFmtId="20" fontId="2" fillId="0" borderId="8" xfId="0" applyNumberFormat="1" applyFont="1" applyFill="1" applyBorder="1" applyAlignment="1" applyProtection="1">
      <alignment horizontal="center" vertical="center"/>
    </xf>
    <xf numFmtId="20" fontId="2" fillId="0" borderId="3" xfId="0" applyNumberFormat="1" applyFont="1" applyFill="1" applyBorder="1" applyAlignment="1" applyProtection="1">
      <alignment horizontal="center" vertical="center"/>
    </xf>
    <xf numFmtId="20" fontId="2" fillId="0" borderId="9" xfId="0" applyNumberFormat="1" applyFont="1" applyFill="1" applyBorder="1" applyAlignment="1" applyProtection="1">
      <alignment horizontal="center" vertical="center"/>
    </xf>
    <xf numFmtId="18" fontId="2" fillId="0" borderId="1" xfId="0" applyNumberFormat="1" applyFont="1" applyFill="1" applyBorder="1" applyAlignment="1" applyProtection="1">
      <alignment horizontal="center" vertical="center"/>
    </xf>
    <xf numFmtId="18" fontId="2" fillId="0" borderId="4" xfId="0" applyNumberFormat="1" applyFont="1" applyFill="1" applyBorder="1" applyAlignment="1" applyProtection="1">
      <alignment horizontal="center" vertical="center"/>
    </xf>
    <xf numFmtId="18" fontId="2" fillId="0" borderId="8" xfId="0" applyNumberFormat="1" applyFont="1" applyFill="1" applyBorder="1" applyAlignment="1" applyProtection="1">
      <alignment horizontal="center" vertical="center"/>
    </xf>
    <xf numFmtId="18" fontId="2" fillId="0" borderId="3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Protection="1"/>
    <xf numFmtId="18" fontId="2" fillId="3" borderId="4" xfId="0" applyNumberFormat="1" applyFont="1" applyFill="1" applyBorder="1" applyAlignment="1" applyProtection="1">
      <alignment horizontal="center" vertical="center"/>
    </xf>
    <xf numFmtId="18" fontId="2" fillId="3" borderId="8" xfId="0" applyNumberFormat="1" applyFont="1" applyFill="1" applyBorder="1" applyAlignment="1" applyProtection="1">
      <alignment horizontal="center" vertical="center"/>
    </xf>
    <xf numFmtId="18" fontId="2" fillId="3" borderId="3" xfId="0" applyNumberFormat="1" applyFont="1" applyFill="1" applyBorder="1" applyAlignment="1" applyProtection="1">
      <alignment horizontal="center" vertical="center"/>
    </xf>
    <xf numFmtId="18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18" fontId="2" fillId="3" borderId="1" xfId="0" applyNumberFormat="1" applyFont="1" applyFill="1" applyBorder="1" applyAlignment="1" applyProtection="1">
      <alignment horizontal="center" vertical="center"/>
    </xf>
    <xf numFmtId="18" fontId="2" fillId="5" borderId="1" xfId="0" applyNumberFormat="1" applyFont="1" applyFill="1" applyBorder="1" applyAlignment="1" applyProtection="1">
      <alignment horizontal="center" vertical="center"/>
    </xf>
    <xf numFmtId="18" fontId="2" fillId="6" borderId="1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Protection="1"/>
    <xf numFmtId="18" fontId="2" fillId="4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Protection="1"/>
    <xf numFmtId="0" fontId="1" fillId="5" borderId="1" xfId="0" applyFont="1" applyFill="1" applyBorder="1" applyProtection="1"/>
    <xf numFmtId="18" fontId="6" fillId="0" borderId="1" xfId="0" applyNumberFormat="1" applyFont="1" applyFill="1" applyBorder="1" applyAlignment="1" applyProtection="1">
      <alignment horizontal="center" vertical="center" shrinkToFit="1"/>
    </xf>
    <xf numFmtId="18" fontId="6" fillId="0" borderId="0" xfId="0" applyNumberFormat="1" applyFont="1" applyFill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1" fillId="2" borderId="0" xfId="0" applyFont="1" applyFill="1" applyAlignment="1" applyProtection="1">
      <alignment shrinkToFit="1"/>
    </xf>
    <xf numFmtId="0" fontId="6" fillId="3" borderId="3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shrinkToFit="1"/>
    </xf>
    <xf numFmtId="0" fontId="1" fillId="0" borderId="0" xfId="0" applyFont="1" applyBorder="1" applyAlignment="1" applyProtection="1">
      <alignment shrinkToFit="1"/>
    </xf>
    <xf numFmtId="0" fontId="6" fillId="0" borderId="0" xfId="0" applyFont="1" applyAlignment="1" applyProtection="1">
      <alignment shrinkToFit="1"/>
    </xf>
    <xf numFmtId="0" fontId="6" fillId="0" borderId="0" xfId="0" applyFont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6" fillId="2" borderId="0" xfId="0" applyFont="1" applyFill="1" applyAlignment="1" applyProtection="1">
      <alignment vertical="center" shrinkToFit="1"/>
    </xf>
    <xf numFmtId="0" fontId="0" fillId="0" borderId="0" xfId="0" applyAlignment="1">
      <alignment shrinkToFit="1"/>
    </xf>
    <xf numFmtId="0" fontId="10" fillId="0" borderId="1" xfId="0" applyFont="1" applyBorder="1" applyAlignment="1" applyProtection="1">
      <alignment horizontal="center" vertical="center" shrinkToFit="1"/>
    </xf>
    <xf numFmtId="20" fontId="6" fillId="0" borderId="0" xfId="0" applyNumberFormat="1" applyFont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180" readingOrder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textRotation="180" readingOrder="1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textRotation="180" shrinkToFit="1" readingOrder="1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18" fontId="2" fillId="2" borderId="1" xfId="0" applyNumberFormat="1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Protection="1"/>
    <xf numFmtId="0" fontId="11" fillId="0" borderId="0" xfId="0" applyFont="1" applyProtection="1"/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shrinkToFit="1"/>
    </xf>
    <xf numFmtId="0" fontId="11" fillId="0" borderId="0" xfId="0" applyNumberFormat="1" applyFont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12" fillId="3" borderId="1" xfId="0" applyFont="1" applyFill="1" applyBorder="1" applyAlignment="1" applyProtection="1">
      <alignment horizont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workbookViewId="0">
      <selection activeCell="B19" sqref="B19"/>
    </sheetView>
  </sheetViews>
  <sheetFormatPr defaultColWidth="9" defaultRowHeight="12.75"/>
  <cols>
    <col min="3" max="3" width="9" hidden="1" customWidth="1"/>
  </cols>
  <sheetData>
    <row r="1" spans="1:3" ht="12.75" customHeight="1">
      <c r="A1" s="66" t="s">
        <v>0</v>
      </c>
      <c r="B1" s="67" t="s">
        <v>1</v>
      </c>
      <c r="C1" t="str">
        <f>IF(B1="",A1,B1)</f>
        <v>Easley</v>
      </c>
    </row>
    <row r="2" spans="1:3" ht="12.75" customHeight="1">
      <c r="A2" s="68" t="s">
        <v>2</v>
      </c>
      <c r="B2" s="69" t="s">
        <v>3</v>
      </c>
      <c r="C2" t="str">
        <f t="shared" ref="C2:C22" si="0">IF(B2="",A2,B2)</f>
        <v>Heritage NY</v>
      </c>
    </row>
    <row r="3" spans="1:3" ht="13.5" customHeight="1">
      <c r="A3" s="68" t="s">
        <v>4</v>
      </c>
      <c r="B3" s="70" t="s">
        <v>5</v>
      </c>
      <c r="C3" t="str">
        <f t="shared" si="0"/>
        <v>New Testament</v>
      </c>
    </row>
    <row r="4" spans="1:3" ht="14.25" customHeight="1">
      <c r="A4" s="66" t="s">
        <v>6</v>
      </c>
      <c r="B4" s="70" t="s">
        <v>7</v>
      </c>
      <c r="C4" t="str">
        <f t="shared" si="0"/>
        <v>Old Paths</v>
      </c>
    </row>
    <row r="5" spans="1:3" ht="14.25" customHeight="1">
      <c r="A5" s="68" t="s">
        <v>8</v>
      </c>
      <c r="B5" s="70" t="s">
        <v>9</v>
      </c>
      <c r="C5" t="str">
        <f t="shared" si="0"/>
        <v>Falls 1</v>
      </c>
    </row>
    <row r="6" spans="1:3" ht="14.25" customHeight="1">
      <c r="A6" s="68" t="s">
        <v>10</v>
      </c>
      <c r="B6" s="71" t="s">
        <v>11</v>
      </c>
      <c r="C6" t="str">
        <f t="shared" si="0"/>
        <v>Pleasant View</v>
      </c>
    </row>
    <row r="7" spans="1:3" ht="14.25" customHeight="1">
      <c r="A7" s="66" t="s">
        <v>12</v>
      </c>
      <c r="B7" s="70" t="s">
        <v>13</v>
      </c>
      <c r="C7" t="str">
        <f t="shared" si="0"/>
        <v>Great Hope 1</v>
      </c>
    </row>
    <row r="8" spans="1:3" ht="14.25" customHeight="1">
      <c r="A8" s="68" t="s">
        <v>14</v>
      </c>
      <c r="B8" s="70" t="s">
        <v>15</v>
      </c>
      <c r="C8" t="str">
        <f t="shared" si="0"/>
        <v>FBCLB</v>
      </c>
    </row>
    <row r="9" spans="1:3" ht="14.25" customHeight="1">
      <c r="A9" s="68" t="s">
        <v>16</v>
      </c>
      <c r="B9" s="70" t="s">
        <v>17</v>
      </c>
      <c r="C9" t="str">
        <f t="shared" si="0"/>
        <v>Woodside</v>
      </c>
    </row>
    <row r="10" spans="1:3" ht="14.25" customHeight="1">
      <c r="A10" s="66" t="s">
        <v>18</v>
      </c>
      <c r="B10" s="69" t="s">
        <v>19</v>
      </c>
      <c r="C10" t="str">
        <f t="shared" si="0"/>
        <v>Falls 2</v>
      </c>
    </row>
    <row r="11" spans="1:3" ht="14.25" customHeight="1">
      <c r="A11" s="68" t="s">
        <v>20</v>
      </c>
      <c r="B11" s="70" t="s">
        <v>21</v>
      </c>
      <c r="C11" t="str">
        <f t="shared" si="0"/>
        <v>Falls 3</v>
      </c>
    </row>
    <row r="12" spans="1:3" ht="14.25" customHeight="1">
      <c r="A12" s="68" t="s">
        <v>22</v>
      </c>
      <c r="B12" s="70" t="s">
        <v>23</v>
      </c>
      <c r="C12" t="str">
        <f t="shared" si="0"/>
        <v>Tabernacle 1</v>
      </c>
    </row>
    <row r="13" spans="1:3" ht="14.25" customHeight="1">
      <c r="A13" s="66" t="s">
        <v>24</v>
      </c>
      <c r="B13" s="70" t="s">
        <v>25</v>
      </c>
      <c r="C13" t="str">
        <f t="shared" si="0"/>
        <v>Great Hope 2</v>
      </c>
    </row>
    <row r="14" spans="1:3" ht="14.25" customHeight="1">
      <c r="A14" s="68" t="s">
        <v>26</v>
      </c>
      <c r="B14" s="69" t="s">
        <v>27</v>
      </c>
      <c r="C14" t="str">
        <f t="shared" si="0"/>
        <v>Great Hope 3</v>
      </c>
    </row>
    <row r="15" spans="1:3" ht="14.25" customHeight="1">
      <c r="A15" s="68" t="s">
        <v>28</v>
      </c>
      <c r="B15" s="70" t="s">
        <v>29</v>
      </c>
      <c r="C15" t="str">
        <f t="shared" si="0"/>
        <v>Wood County</v>
      </c>
    </row>
    <row r="16" spans="1:3" ht="14.25" customHeight="1">
      <c r="A16" s="66" t="s">
        <v>30</v>
      </c>
      <c r="B16" s="70" t="s">
        <v>31</v>
      </c>
      <c r="C16" t="str">
        <f t="shared" si="0"/>
        <v>Mukwonago</v>
      </c>
    </row>
    <row r="17" spans="1:3" ht="14.25" customHeight="1">
      <c r="A17" s="68" t="s">
        <v>32</v>
      </c>
      <c r="B17" s="70" t="s">
        <v>33</v>
      </c>
      <c r="C17" t="str">
        <f t="shared" si="0"/>
        <v>Great Hope 4</v>
      </c>
    </row>
    <row r="18" spans="1:3" ht="14.25" customHeight="1">
      <c r="A18" s="68" t="s">
        <v>34</v>
      </c>
      <c r="B18" s="69" t="s">
        <v>35</v>
      </c>
      <c r="C18" t="str">
        <f t="shared" si="0"/>
        <v>Tabernacle 2</v>
      </c>
    </row>
    <row r="19" spans="1:3" ht="14.25" customHeight="1">
      <c r="A19" s="66" t="s">
        <v>36</v>
      </c>
      <c r="B19" s="70" t="s">
        <v>35</v>
      </c>
      <c r="C19" t="str">
        <f t="shared" si="0"/>
        <v>Tabernacle 2</v>
      </c>
    </row>
    <row r="20" spans="1:3" ht="14.25" customHeight="1">
      <c r="A20" s="68" t="s">
        <v>37</v>
      </c>
      <c r="B20" s="70" t="s">
        <v>15</v>
      </c>
      <c r="C20" t="str">
        <f t="shared" si="0"/>
        <v>FBCLB</v>
      </c>
    </row>
    <row r="21" spans="1:3" ht="14.25" customHeight="1">
      <c r="A21" s="68" t="s">
        <v>38</v>
      </c>
      <c r="B21" s="70" t="s">
        <v>17</v>
      </c>
      <c r="C21" t="str">
        <f t="shared" si="0"/>
        <v>Woodside</v>
      </c>
    </row>
    <row r="22" spans="1:3" ht="14.25" customHeight="1">
      <c r="A22" s="66" t="s">
        <v>39</v>
      </c>
      <c r="B22" s="69" t="s">
        <v>29</v>
      </c>
      <c r="C22" t="str">
        <f t="shared" si="0"/>
        <v>Wood County</v>
      </c>
    </row>
    <row r="23" spans="1:3" ht="14.25" customHeight="1"/>
    <row r="24" spans="1:3" ht="14.25" customHeight="1"/>
    <row r="25" spans="1:3" ht="14.25" customHeight="1"/>
    <row r="26" spans="1:3" ht="14.25" customHeight="1">
      <c r="B26" s="72"/>
    </row>
    <row r="27" spans="1:3" ht="14.25" customHeight="1"/>
    <row r="28" spans="1:3" ht="14.25" customHeight="1"/>
    <row r="29" spans="1:3" ht="14.25" customHeight="1"/>
    <row r="30" spans="1:3" ht="14.25" customHeight="1"/>
    <row r="31" spans="1:3" ht="14.25" customHeight="1"/>
    <row r="32" spans="1:3" ht="14.25" customHeight="1"/>
    <row r="33" ht="14.25" customHeight="1"/>
    <row r="34" ht="13.5" customHeight="1"/>
    <row r="35" ht="14.25" customHeight="1"/>
    <row r="36" ht="14.25" customHeight="1"/>
    <row r="37" ht="14.25" customHeight="1"/>
    <row r="38" ht="13.5" customHeight="1"/>
    <row r="39" ht="13.5" customHeight="1"/>
    <row r="40" ht="12.75" customHeight="1"/>
    <row r="41" ht="12.75" customHeight="1"/>
    <row r="42" ht="13.5" customHeight="1"/>
  </sheetData>
  <sheetProtection password="CBED" sheet="1" selectLockedCells="1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7"/>
  <sheetViews>
    <sheetView zoomScale="70" zoomScaleNormal="70" workbookViewId="0">
      <pane ySplit="1" topLeftCell="A14" activePane="bottomLeft" state="frozen"/>
      <selection pane="bottomLeft" activeCell="G1" sqref="G1"/>
    </sheetView>
  </sheetViews>
  <sheetFormatPr defaultColWidth="9.140625" defaultRowHeight="22.5"/>
  <cols>
    <col min="1" max="1" width="11" style="1" customWidth="1"/>
    <col min="2" max="2" width="8.42578125" style="1" customWidth="1"/>
    <col min="3" max="3" width="21.85546875" style="106" customWidth="1"/>
    <col min="4" max="4" width="10.7109375" style="1" hidden="1" customWidth="1"/>
    <col min="5" max="5" width="9.85546875" style="120" customWidth="1"/>
    <col min="6" max="6" width="8.42578125" style="1" customWidth="1"/>
    <col min="7" max="7" width="22.85546875" style="106" customWidth="1"/>
    <col min="8" max="8" width="9.140625" style="1" hidden="1" customWidth="1"/>
    <col min="9" max="9" width="9.85546875" style="120" customWidth="1"/>
    <col min="10" max="10" width="8.42578125" style="1" customWidth="1"/>
    <col min="11" max="11" width="25.5703125" style="106" customWidth="1"/>
    <col min="12" max="12" width="10.7109375" style="1" hidden="1" customWidth="1"/>
    <col min="13" max="13" width="9.85546875" style="120" customWidth="1"/>
    <col min="14" max="14" width="7.5703125" style="1" customWidth="1"/>
    <col min="15" max="15" width="25.5703125" style="106" customWidth="1"/>
    <col min="16" max="16" width="9.140625" style="1" hidden="1" customWidth="1"/>
    <col min="17" max="17" width="9.85546875" style="120" customWidth="1"/>
    <col min="18" max="18" width="7.5703125" style="1" customWidth="1"/>
    <col min="19" max="19" width="22.42578125" style="106" customWidth="1"/>
    <col min="20" max="20" width="9.140625" style="1" hidden="1" customWidth="1"/>
    <col min="21" max="21" width="9.85546875" style="120" customWidth="1"/>
    <col min="22" max="22" width="9.140625" style="1"/>
    <col min="23" max="23" width="22.7109375" style="104" customWidth="1"/>
    <col min="24" max="24" width="9.140625" style="1" hidden="1" customWidth="1"/>
    <col min="25" max="25" width="9.140625" style="120"/>
    <col min="26" max="16384" width="9.140625" style="1"/>
  </cols>
  <sheetData>
    <row r="1" spans="1:25" s="43" customFormat="1" ht="65.25">
      <c r="A1" s="2" t="s">
        <v>40</v>
      </c>
      <c r="B1" s="3"/>
      <c r="C1" s="112" t="s">
        <v>67</v>
      </c>
      <c r="D1" s="4" t="s">
        <v>41</v>
      </c>
      <c r="E1" s="115" t="s">
        <v>42</v>
      </c>
      <c r="F1" s="3"/>
      <c r="G1" s="109" t="s">
        <v>43</v>
      </c>
      <c r="H1" s="4" t="s">
        <v>41</v>
      </c>
      <c r="I1" s="115" t="s">
        <v>42</v>
      </c>
      <c r="J1" s="3"/>
      <c r="K1" s="109" t="s">
        <v>44</v>
      </c>
      <c r="L1" s="4" t="s">
        <v>41</v>
      </c>
      <c r="M1" s="115" t="s">
        <v>42</v>
      </c>
      <c r="N1" s="51"/>
      <c r="O1" s="101" t="s">
        <v>45</v>
      </c>
      <c r="P1" s="52" t="s">
        <v>41</v>
      </c>
      <c r="Q1" s="128" t="s">
        <v>42</v>
      </c>
      <c r="R1" s="3"/>
      <c r="S1" s="101" t="s">
        <v>46</v>
      </c>
      <c r="T1" s="52" t="s">
        <v>41</v>
      </c>
      <c r="U1" s="128" t="s">
        <v>42</v>
      </c>
      <c r="V1" s="3"/>
      <c r="W1" s="101" t="s">
        <v>47</v>
      </c>
      <c r="X1" s="52" t="s">
        <v>41</v>
      </c>
      <c r="Y1" s="128" t="s">
        <v>42</v>
      </c>
    </row>
    <row r="2" spans="1:25" s="43" customFormat="1" ht="27">
      <c r="A2" s="44"/>
      <c r="B2" s="44"/>
      <c r="C2" s="48"/>
      <c r="D2" s="44"/>
      <c r="E2" s="44"/>
      <c r="F2" s="44"/>
      <c r="G2" s="48"/>
      <c r="H2" s="44"/>
      <c r="I2" s="44"/>
      <c r="J2" s="44"/>
      <c r="K2" s="48"/>
      <c r="L2" s="44"/>
      <c r="M2" s="44"/>
      <c r="N2" s="44"/>
      <c r="O2" s="48"/>
      <c r="P2" s="44"/>
      <c r="Q2" s="129"/>
      <c r="R2" s="14"/>
      <c r="S2" s="102"/>
      <c r="T2" s="50"/>
      <c r="U2" s="119"/>
      <c r="V2" s="14"/>
      <c r="W2" s="102"/>
      <c r="X2" s="50"/>
      <c r="Y2" s="119"/>
    </row>
    <row r="3" spans="1:25" ht="27">
      <c r="A3" s="73">
        <v>0.375</v>
      </c>
      <c r="B3" s="78" t="s">
        <v>48</v>
      </c>
      <c r="C3" s="17" t="str">
        <f>Sheet1!B1</f>
        <v>Easley</v>
      </c>
      <c r="D3" s="7" t="str">
        <f>IF(E3="","",IF(E3=MAX(E3:E5),"H",IF(E3=MIN(E3:E5),"L","M")))</f>
        <v>H</v>
      </c>
      <c r="E3" s="116">
        <v>320</v>
      </c>
      <c r="F3" s="78" t="s">
        <v>49</v>
      </c>
      <c r="G3" s="17" t="str">
        <f>Sheet1!B2</f>
        <v>Heritage NY</v>
      </c>
      <c r="H3" s="7" t="str">
        <f>IF(I3="","",IF(I3=MAX(I3:I5),"H",IF(I3=MIN(I3:I5),"L","M")))</f>
        <v>H</v>
      </c>
      <c r="I3" s="116">
        <v>230</v>
      </c>
      <c r="J3" s="78" t="s">
        <v>50</v>
      </c>
      <c r="K3" s="17" t="str">
        <f>Sheet1!B3</f>
        <v>New Testament</v>
      </c>
      <c r="L3" s="7" t="str">
        <f>IF(M3="","",IF(M3=MAX(M3:M5),"H",IF(M3=MIN(M3:M5),"L","M")))</f>
        <v>H</v>
      </c>
      <c r="M3" s="116">
        <v>190</v>
      </c>
      <c r="N3" s="78" t="s">
        <v>51</v>
      </c>
      <c r="O3" s="17" t="str">
        <f>Sheet1!B4</f>
        <v>Old Paths</v>
      </c>
      <c r="P3" s="7" t="str">
        <f>IF(Q3="","",IF(Q3=MAX(Q3:Q5),"H",IF(Q3=MIN(Q3:Q5),"L","M")))</f>
        <v>H</v>
      </c>
      <c r="Q3" s="130">
        <v>200</v>
      </c>
      <c r="R3" s="79" t="s">
        <v>52</v>
      </c>
      <c r="S3" s="57" t="str">
        <f>Sheet1!B5</f>
        <v>Falls 1</v>
      </c>
      <c r="T3" s="7" t="str">
        <f>IF(U3="","",IF(U3=MAX(U3:U5),"H",IF(U3=MIN(U3:U5),"L","M")))</f>
        <v>H</v>
      </c>
      <c r="U3" s="116">
        <v>250</v>
      </c>
      <c r="V3" s="79" t="s">
        <v>53</v>
      </c>
      <c r="W3" s="17" t="str">
        <f>Sheet1!B6</f>
        <v>Pleasant View</v>
      </c>
      <c r="X3" s="7" t="str">
        <f>IF(Y3="","",IF(Y3=MAX(Y3:Y5),"H",IF(Y3=MIN(Y3:Y5),"L","M")))</f>
        <v>H</v>
      </c>
      <c r="Y3" s="116">
        <v>260</v>
      </c>
    </row>
    <row r="4" spans="1:25" ht="27">
      <c r="A4" s="73"/>
      <c r="B4" s="78"/>
      <c r="C4" s="17" t="str">
        <f>Sheet1!B12</f>
        <v>Tabernacle 1</v>
      </c>
      <c r="D4" s="7" t="str">
        <f>IF(E4="","",IF(E4=MAX(E3:E5),"H",IF(E4=MIN(E3:E5),"L","M")))</f>
        <v>L</v>
      </c>
      <c r="E4" s="116">
        <v>20</v>
      </c>
      <c r="F4" s="82"/>
      <c r="G4" s="17" t="str">
        <f>Sheet1!B11</f>
        <v>Falls 3</v>
      </c>
      <c r="H4" s="7" t="str">
        <f>IF(I4="","",IF(I4=MAX(I3:I5),"H",IF(I4=MIN(I3:I5),"L","M")))</f>
        <v>M</v>
      </c>
      <c r="I4" s="116">
        <v>130</v>
      </c>
      <c r="J4" s="82"/>
      <c r="K4" s="17" t="str">
        <f>Sheet1!B10</f>
        <v>Falls 2</v>
      </c>
      <c r="L4" s="7" t="str">
        <f>IF(M4="","",IF(M4=MAX(M3:M5),"H",IF(M4=MIN(M3:M5),"L","M")))</f>
        <v>M</v>
      </c>
      <c r="M4" s="116">
        <v>140</v>
      </c>
      <c r="N4" s="82"/>
      <c r="O4" s="17" t="str">
        <f>Sheet1!B9</f>
        <v>Woodside</v>
      </c>
      <c r="P4" s="7" t="str">
        <f>IF(Q4="","",IF(Q4=MAX(Q3:Q5),"H",IF(Q4=MIN(Q3:Q5),"L","M")))</f>
        <v>M</v>
      </c>
      <c r="Q4" s="130">
        <v>120</v>
      </c>
      <c r="R4" s="80"/>
      <c r="S4" s="57" t="str">
        <f>Sheet1!B8</f>
        <v>FBCLB</v>
      </c>
      <c r="T4" s="7" t="str">
        <f>IF(U4="","",IF(U4=MAX(U3:U5),"H",IF(U4=MIN(U3:U5),"L","M")))</f>
        <v>M</v>
      </c>
      <c r="U4" s="116">
        <v>120</v>
      </c>
      <c r="V4" s="88"/>
      <c r="W4" s="17" t="str">
        <f>Sheet1!B7</f>
        <v>Great Hope 1</v>
      </c>
      <c r="X4" s="7" t="str">
        <f>IF(Y4="","",IF(Y4=MAX(Y3:Y5),"H",IF(Y4=MIN(Y3:Y5),"L","M")))</f>
        <v>M</v>
      </c>
      <c r="Y4" s="116">
        <v>90</v>
      </c>
    </row>
    <row r="5" spans="1:25" ht="27">
      <c r="A5" s="73"/>
      <c r="B5" s="78"/>
      <c r="C5" s="17" t="str">
        <f>Sheet1!B13</f>
        <v>Great Hope 2</v>
      </c>
      <c r="D5" s="45" t="str">
        <f>IF(E5="","",IF(E5=MAX(E3:E5),"H",IF(E5=MIN(E3:E5),"L","M")))</f>
        <v>M</v>
      </c>
      <c r="E5" s="116">
        <v>40</v>
      </c>
      <c r="F5" s="82"/>
      <c r="G5" s="17" t="str">
        <f>Sheet1!B14</f>
        <v>Great Hope 3</v>
      </c>
      <c r="H5" s="45" t="str">
        <f>IF(I5="","",IF(I5=MAX(I3:I5),"H",IF(I5=MIN(I3:I5),"L","M")))</f>
        <v>L</v>
      </c>
      <c r="I5" s="116">
        <v>10</v>
      </c>
      <c r="J5" s="82"/>
      <c r="K5" s="17" t="str">
        <f>Sheet1!B15</f>
        <v>Wood County</v>
      </c>
      <c r="L5" s="45" t="str">
        <f>IF(M5="","",IF(M5=MAX(M3:M5),"H",IF(M5=MIN(M3:M5),"L","M")))</f>
        <v>L</v>
      </c>
      <c r="M5" s="116">
        <v>40</v>
      </c>
      <c r="N5" s="82"/>
      <c r="O5" s="17" t="str">
        <f>Sheet1!B16</f>
        <v>Mukwonago</v>
      </c>
      <c r="P5" s="45" t="str">
        <f>IF(Q5="","",IF(Q5=MAX(Q3:Q5),"H",IF(Q5=MIN(Q3:Q5),"L","M")))</f>
        <v>L</v>
      </c>
      <c r="Q5" s="130">
        <v>70</v>
      </c>
      <c r="R5" s="81"/>
      <c r="S5" s="58" t="str">
        <f>Sheet1!B17</f>
        <v>Great Hope 4</v>
      </c>
      <c r="T5" s="45" t="str">
        <f>IF(U5="","",IF(U5=MAX(U3:U5),"H",IF(U5=MIN(U3:U5),"L","M")))</f>
        <v>L</v>
      </c>
      <c r="U5" s="136">
        <v>10</v>
      </c>
      <c r="V5" s="88"/>
      <c r="W5" s="59" t="str">
        <f>Sheet1!B18</f>
        <v>Tabernacle 2</v>
      </c>
      <c r="X5" s="45" t="str">
        <f>IF(Y5="","",IF(Y5=MAX(Y3:Y5),"H",IF(Y5=MIN(Y3:Y5),"L","M")))</f>
        <v>L</v>
      </c>
      <c r="Y5" s="136">
        <v>70</v>
      </c>
    </row>
    <row r="6" spans="1:25" ht="33.75">
      <c r="A6" s="46"/>
      <c r="B6" s="47"/>
      <c r="C6" s="48"/>
      <c r="D6" s="16"/>
      <c r="E6" s="44"/>
      <c r="F6" s="14"/>
      <c r="G6" s="48"/>
      <c r="H6" s="16"/>
      <c r="I6" s="44"/>
      <c r="J6" s="14"/>
      <c r="K6" s="48"/>
      <c r="L6" s="16"/>
      <c r="M6" s="44"/>
      <c r="N6" s="14"/>
      <c r="O6" s="48"/>
      <c r="P6" s="16"/>
      <c r="Q6" s="131"/>
      <c r="R6" s="60"/>
      <c r="S6" s="61"/>
      <c r="T6" s="62"/>
      <c r="U6" s="137"/>
      <c r="V6" s="63"/>
      <c r="W6" s="61"/>
      <c r="X6" s="62"/>
      <c r="Y6" s="139">
        <f>MAX(IF(ISERROR(RIGHT(J3,LEN(J3)-1)),0,VALUE(RIGHT(J3,LEN(J3)-1))),IF(ISERROR(RIGHT(N3,LEN(N3)-1)),0,VALUE(RIGHT(N3,LEN(N3)-1))),IF(ISERROR(RIGHT(R3,LEN(R3)-1)),0,VALUE(RIGHT(R3,LEN(R3)-1))),IF(ISERROR(RIGHT(V3,LEN(V3)-1)),0,VALUE(RIGHT(V3,LEN(V3)-1))))</f>
        <v>6</v>
      </c>
    </row>
    <row r="7" spans="1:25" ht="30">
      <c r="A7" s="74">
        <f>A3+1/48</f>
        <v>0.39583333333333331</v>
      </c>
      <c r="B7" s="79" t="str">
        <f>CONCATENATE("Q",Y6+1)</f>
        <v>Q7</v>
      </c>
      <c r="C7" s="17" t="str">
        <f>IF(P3="H",O3,IF(P4="H",O4,IF(P5="H",O5,CONCATENATE("High ",N3))))</f>
        <v>Old Paths</v>
      </c>
      <c r="D7" s="7" t="str">
        <f>IF(E7="","",IF(E7=MAX(E7:E9),"H",IF(E7=MIN(E7:E9),"L","M")))</f>
        <v>H</v>
      </c>
      <c r="E7" s="116">
        <v>150</v>
      </c>
      <c r="F7" s="79" t="str">
        <f>CONCATENATE("Q",Y6+2)</f>
        <v>Q8</v>
      </c>
      <c r="G7" s="17" t="str">
        <f>IF(L3="H",K3,IF(L4="H",K4,IF(L5="H",K5,CONCATENATE("High ",J3))))</f>
        <v>New Testament</v>
      </c>
      <c r="H7" s="7" t="str">
        <f>IF(I7="","",IF(I7=MAX(I7:I9),"H",IF(I7=MIN(I7:I9),"L","M")))</f>
        <v>M</v>
      </c>
      <c r="I7" s="116">
        <v>120</v>
      </c>
      <c r="J7" s="79" t="str">
        <f>CONCATENATE("Q",Y6+3)</f>
        <v>Q9</v>
      </c>
      <c r="K7" s="17" t="str">
        <f>IF(H3="H",G3,IF(H4="H",G4,IF(H5="H",G5,CONCATENATE("High ",F3))))</f>
        <v>Heritage NY</v>
      </c>
      <c r="L7" s="7" t="str">
        <f>IF(OR(M7="",M7="H",M7="M",M7="L"),M7,IF(M7=MAX(M7:M9),"H",IF(M7=MIN(M7:M9),"L","M")))</f>
        <v>H</v>
      </c>
      <c r="M7" s="118">
        <v>240</v>
      </c>
      <c r="N7" s="79" t="str">
        <f>CONCATENATE("Q",Y6+4)</f>
        <v>Q10</v>
      </c>
      <c r="O7" s="107" t="str">
        <f>IF(D3="H",C3,IF(D4="H",C4,IF(D5="H",C5,CONCATENATE("High ",B3))))</f>
        <v>Easley</v>
      </c>
      <c r="P7" s="7" t="str">
        <f>IF(OR(Q7="",Q7="H",Q7="M",Q7="L"),Q7,IF(Q7=MAX(Q7:Q9),"H",IF(Q7=MIN(Q7:Q9),"L","M")))</f>
        <v>H</v>
      </c>
      <c r="Q7" s="118">
        <v>180</v>
      </c>
      <c r="R7" s="83" t="str">
        <f>CONCATENATE("Q",Y6+5)</f>
        <v>Q11</v>
      </c>
      <c r="S7" s="103" t="str">
        <f>IF(P3="L",O3,IF(P4="L",O4,IF(P5="L",O5,CONCATENATE("Low ",N3))))</f>
        <v>Mukwonago</v>
      </c>
      <c r="T7" s="7" t="str">
        <f>IF(U7="","",IF(U7=MAX(U7:U9),"H",IF(U7=MIN(U7:U9),"L","M")))</f>
        <v>H</v>
      </c>
      <c r="U7" s="138">
        <v>310</v>
      </c>
      <c r="V7" s="83" t="str">
        <f>CONCATENATE("Q",Y6+6)</f>
        <v>Q12</v>
      </c>
      <c r="W7" s="103" t="str">
        <f>IF(D3="L",C3,IF(D4="L",C4,IF(D5="L",C5,CONCATENATE("Low ",B3))))</f>
        <v>Tabernacle 1</v>
      </c>
      <c r="X7" s="7" t="str">
        <f>IF(Y7="","",IF(Y7=MAX(Y7:Y9),"H",IF(Y7=MIN(Y7:Y9),"L","M")))</f>
        <v>M</v>
      </c>
      <c r="Y7" s="138">
        <v>90</v>
      </c>
    </row>
    <row r="8" spans="1:25" ht="30">
      <c r="A8" s="75"/>
      <c r="B8" s="80"/>
      <c r="C8" s="17" t="str">
        <f>IF(T3="H",S3,IF(T4="H",S4,IF(T5="H",S5,CONCATENATE("High ",R3))))</f>
        <v>Falls 1</v>
      </c>
      <c r="D8" s="7" t="str">
        <f>IF(E8="","",IF(E8=MAX(E7:E9),"H",IF(E8=MIN(E7:E9),"L","M")))</f>
        <v>L</v>
      </c>
      <c r="E8" s="116">
        <v>100</v>
      </c>
      <c r="F8" s="80"/>
      <c r="G8" s="17" t="str">
        <f>IF(X3="H",W3,IF(X4="H",W4,IF(X5="H",W5,CONCATENATE("High ",V3))))</f>
        <v>Pleasant View</v>
      </c>
      <c r="H8" s="7" t="str">
        <f>IF(I8="","",IF(I8=MAX(I7:I9),"H",IF(I8=MIN(I7:I9),"L","M")))</f>
        <v>H</v>
      </c>
      <c r="I8" s="116">
        <v>160</v>
      </c>
      <c r="J8" s="80"/>
      <c r="K8" s="108" t="str">
        <f>IF(D3="M",C3,IF(D4="M",C4,IF(D5="M",C5,CONCATENATE("Middle ",B3))))</f>
        <v>Great Hope 2</v>
      </c>
      <c r="L8" s="7" t="str">
        <f>IF(OR(M8="",M8="H",M8="M",M8="L"),M8,IF(M8=MAX(M7:M9),"H",IF(M8=MIN(M7:M9),"L","M")))</f>
        <v>L</v>
      </c>
      <c r="M8" s="118">
        <v>10</v>
      </c>
      <c r="N8" s="80"/>
      <c r="O8" s="108" t="str">
        <f>IF(H3="M",G3,IF(H4="M",G4,IF(H5="M",G5,CONCATENATE("Middle ",F3))))</f>
        <v>Falls 3</v>
      </c>
      <c r="P8" s="7" t="str">
        <f>IF(OR(Q8="",Q8="H",Q8="M",Q8="L"),Q8,IF(Q8=MAX(Q7:Q9),"H",IF(Q8=MIN(Q7:Q9),"L","M")))</f>
        <v>M</v>
      </c>
      <c r="Q8" s="118">
        <v>100</v>
      </c>
      <c r="R8" s="84"/>
      <c r="S8" s="9" t="str">
        <f>IF(T3="L",S3,IF(T4="L",S4,IF(T5="L",S5,CONCATENATE("Low ",R3))))</f>
        <v>Great Hope 4</v>
      </c>
      <c r="T8" s="7" t="str">
        <f>IF(U8="","",IF(U8=MAX(U7:U9),"H",IF(U8=MIN(U7:U9),"L","M")))</f>
        <v>L</v>
      </c>
      <c r="U8" s="114">
        <v>-20</v>
      </c>
      <c r="V8" s="84"/>
      <c r="W8" s="103" t="str">
        <f>IF(H3="L",G3,IF(H4="L",G4,IF(H5="L",G5,CONCATENATE("Low ",F3))))</f>
        <v>Great Hope 3</v>
      </c>
      <c r="X8" s="7" t="str">
        <f>IF(Y8="","",IF(Y8=MAX(Y7:Y9),"H",IF(Y8=MIN(Y7:Y9),"L","M")))</f>
        <v>H</v>
      </c>
      <c r="Y8" s="114">
        <v>130</v>
      </c>
    </row>
    <row r="9" spans="1:25" ht="30">
      <c r="A9" s="76"/>
      <c r="B9" s="81"/>
      <c r="C9" s="108" t="str">
        <f>IF(L3="M",K3,IF(L4="M",K4,IF(L5="M",K5,CONCATENATE("Middle ",J3))))</f>
        <v>Falls 2</v>
      </c>
      <c r="D9" s="45" t="str">
        <f>IF(E9="","",IF(E9=MAX(E7:E9),"H",IF(E9=MIN(E7:E9),"L","M")))</f>
        <v>M</v>
      </c>
      <c r="E9" s="116">
        <v>130</v>
      </c>
      <c r="F9" s="81"/>
      <c r="G9" s="107" t="str">
        <f>IF(P3="M",O3,IF(P4="M",O4,IF(P5="M",O5,CONCATENATE("Middle ",N3))))</f>
        <v>Woodside</v>
      </c>
      <c r="H9" s="45" t="str">
        <f>IF(I9="","",IF(I9=MAX(I7:I9),"H",IF(I9=MIN(I7:I9),"L","M")))</f>
        <v>L</v>
      </c>
      <c r="I9" s="116">
        <v>90</v>
      </c>
      <c r="J9" s="81"/>
      <c r="K9" s="108" t="str">
        <f>IF(T3="M",S3,IF(T4="M",S4,IF(T5="M",S5,CONCATENATE("Middle ",R3))))</f>
        <v>FBCLB</v>
      </c>
      <c r="L9" s="7" t="str">
        <f>IF(OR(M9="",M9="H",M9="M",M9="L"),M9,IF(M9=MAX(M7:M9),"H",IF(M9=MIN(M7:M9),"L","M")))</f>
        <v>M</v>
      </c>
      <c r="M9" s="118">
        <v>110</v>
      </c>
      <c r="N9" s="81"/>
      <c r="O9" s="17" t="str">
        <f>IF(X3="M",W3,IF(X4="M",W4,IF(X5="M",W5,CONCATENATE("Middle ",V3))))</f>
        <v>Great Hope 1</v>
      </c>
      <c r="P9" s="7" t="str">
        <f>IF(OR(Q9="",Q9="H",Q9="M",Q9="L"),Q9,IF(Q9=MAX(Q7:Q9),"H",IF(Q9=MIN(Q7:Q9),"L","M")))</f>
        <v>L</v>
      </c>
      <c r="Q9" s="118">
        <v>90</v>
      </c>
      <c r="R9" s="85"/>
      <c r="S9" s="9" t="str">
        <f>IF(X3="L",W3,IF(X4="L",W4,IF(X5="L",W5,CONCATENATE("Low ",V3))))</f>
        <v>Tabernacle 2</v>
      </c>
      <c r="T9" s="45" t="str">
        <f>IF(U9="","",IF(U9=MAX(U7:U9),"H",IF(U9=MIN(U7:U9),"L","M")))</f>
        <v>M</v>
      </c>
      <c r="U9" s="114">
        <v>50</v>
      </c>
      <c r="V9" s="85"/>
      <c r="W9" s="103" t="str">
        <f>IF(L3="L",K3,IF(L4="L",K4,IF(L5="L",K5,CONCATENATE("Low ",J3))))</f>
        <v>Wood County</v>
      </c>
      <c r="X9" s="45" t="str">
        <f>IF(Y9="","",IF(Y9=MAX(Y7:Y9),"H",IF(Y9=MIN(Y7:Y9),"L","M")))</f>
        <v>L</v>
      </c>
      <c r="Y9" s="114">
        <v>70</v>
      </c>
    </row>
    <row r="10" spans="1:25" ht="33.75">
      <c r="A10" s="20"/>
      <c r="B10" s="20"/>
      <c r="C10" s="49"/>
      <c r="D10" s="14"/>
      <c r="E10" s="117"/>
      <c r="F10" s="14"/>
      <c r="G10" s="49"/>
      <c r="H10" s="14"/>
      <c r="I10" s="117"/>
      <c r="J10" s="14"/>
      <c r="K10" s="49"/>
      <c r="L10" s="14"/>
      <c r="M10" s="117"/>
      <c r="N10" s="14"/>
      <c r="O10" s="49"/>
      <c r="P10" s="14"/>
      <c r="Q10" s="132"/>
      <c r="R10" s="22"/>
      <c r="S10" s="64"/>
      <c r="T10" s="22"/>
      <c r="U10" s="127"/>
      <c r="V10" s="22"/>
      <c r="W10" s="64"/>
      <c r="X10" s="22"/>
      <c r="Y10" s="139">
        <f>MAX(IF(ISERROR(RIGHT(J7,LEN(J7)-1)),0,VALUE(RIGHT(J7,LEN(J7)-1))),IF(ISERROR(RIGHT(N7,LEN(N7)-1)),0,VALUE(RIGHT(N7,LEN(N7)-1))),IF(ISERROR(RIGHT(R7,LEN(R7)-1)),0,VALUE(RIGHT(R7,LEN(R7)-1))),IF(ISERROR(RIGHT(V7,LEN(V7)-1)),0,VALUE(RIGHT(V7,LEN(V7)-1))))</f>
        <v>12</v>
      </c>
    </row>
    <row r="11" spans="1:25" ht="30">
      <c r="A11" s="73">
        <f>A7+1/48</f>
        <v>0.41666666666666663</v>
      </c>
      <c r="B11" s="79" t="str">
        <f>CONCATENATE("Q",Y10+1)</f>
        <v>Q13</v>
      </c>
      <c r="C11" s="17" t="str">
        <f>IF(L7="H",K7,IF(L8="H",K8,IF(L9="H",K9,CONCATENATE("High ",J7))))</f>
        <v>Heritage NY</v>
      </c>
      <c r="D11" s="7" t="str">
        <f>IF(E11="","",IF(E11=MAX(E11:E13),"H",IF(E11=MIN(E11:E13),"L","M")))</f>
        <v>L</v>
      </c>
      <c r="E11" s="116">
        <v>90</v>
      </c>
      <c r="F11" s="79" t="str">
        <f>CONCATENATE("Q",Y10+2)</f>
        <v>Q14</v>
      </c>
      <c r="G11" s="17" t="str">
        <f>IF(P7="H",O7,IF(P8="H",O8,IF(P9="H",O9,CONCATENATE("High ",N7))))</f>
        <v>Easley</v>
      </c>
      <c r="H11" s="7" t="str">
        <f>IF(OR(I11="",I11="H",I11="M",I11="L"),I11,IF(I11=MAX(I11:I13),"H",IF(I11=MIN(I11:I13),"L","M")))</f>
        <v>M</v>
      </c>
      <c r="I11" s="118">
        <v>110</v>
      </c>
      <c r="J11" s="83" t="str">
        <f>CONCATENATE("Q",Y10+3)</f>
        <v>Q15</v>
      </c>
      <c r="K11" s="103" t="str">
        <f>IF(P7="L",O7,IF(P8="L",O8,IF(P9="L",O9,CONCATENATE("Low ",N7))))</f>
        <v>Great Hope 1</v>
      </c>
      <c r="L11" s="7" t="str">
        <f>IF(OR(M11="",M11="H",M11="M",M11="L"),M11,IF(M11=MAX(M11:M13),"H",IF(M11=MIN(M11:M13),"L","M")))</f>
        <v>L</v>
      </c>
      <c r="M11" s="124" t="s">
        <v>64</v>
      </c>
      <c r="N11" s="83" t="str">
        <f>CONCATENATE("Q",Y10+4)</f>
        <v>Q16</v>
      </c>
      <c r="O11" s="103" t="str">
        <f>IF(L7="L",K7,IF(L8="L",K8,IF(L9="L",K9,CONCATENATE("Low ",J7))))</f>
        <v>Great Hope 2</v>
      </c>
      <c r="P11" s="7" t="str">
        <f>IF(OR(Q11="",Q11="H",Q11="M",Q11="L"),Q11,IF(Q11=MAX(Q11:Q13),"H",IF(Q11=MIN(Q11:Q13),"L","M")))</f>
        <v>L</v>
      </c>
      <c r="Q11" s="133">
        <v>40</v>
      </c>
      <c r="R11" s="86"/>
      <c r="T11" s="31"/>
      <c r="U11" s="135"/>
    </row>
    <row r="12" spans="1:25" ht="30">
      <c r="A12" s="73"/>
      <c r="B12" s="80"/>
      <c r="C12" s="108" t="str">
        <f>IF(H7="M",G7,IF(H8="M",C8,IF(H9="M",G9,CONCATENATE("Middle ",F7))))</f>
        <v>New Testament</v>
      </c>
      <c r="D12" s="7" t="str">
        <f>IF(E12="","",IF(E12=MAX(E11:E13),"H",IF(E12=MIN(E11:E13),"L","M")))</f>
        <v>H</v>
      </c>
      <c r="E12" s="116">
        <v>170</v>
      </c>
      <c r="F12" s="80"/>
      <c r="G12" s="108" t="str">
        <f>IF(D7="M",C7,IF(D8="M",G8,IF(D9="M",C9,CONCATENATE("Middle ",B7))))</f>
        <v>Falls 2</v>
      </c>
      <c r="H12" s="7" t="str">
        <f>IF(OR(I12="",I12="H",I12="M",I12="L"),I12,IF(I12=MAX(I11:I13),"H",IF(I12=MIN(I11:I13),"L","M")))</f>
        <v>H</v>
      </c>
      <c r="I12" s="118">
        <v>190</v>
      </c>
      <c r="J12" s="84"/>
      <c r="K12" s="9" t="str">
        <f>IF(T7="H",S7,IF(T8="H",S8,IF(T9="H",S9,CONCATENATE("High ",R7))))</f>
        <v>Mukwonago</v>
      </c>
      <c r="L12" s="7" t="str">
        <f>IF(OR(M12="",M12="H",M12="M",M12="L"),M12,IF(M12=MAX(M11:M13),"H",IF(M12=MIN(M11:M13),"L","M")))</f>
        <v>H</v>
      </c>
      <c r="M12" s="124" t="s">
        <v>65</v>
      </c>
      <c r="N12" s="84"/>
      <c r="O12" s="9" t="str">
        <f>IF(X7="H",W7,IF(X8="H",W8,IF(X9="H",W9,CONCATENATE("High ",V7))))</f>
        <v>Great Hope 3</v>
      </c>
      <c r="P12" s="7" t="str">
        <f>IF(OR(Q12="",Q12="H",Q12="M",Q12="L"),Q12,IF(Q12=MAX(Q11:Q13),"H",IF(Q12=MIN(Q11:Q13),"L","M")))</f>
        <v>H</v>
      </c>
      <c r="Q12" s="133">
        <v>90</v>
      </c>
      <c r="R12" s="87"/>
      <c r="T12" s="31"/>
      <c r="U12" s="135"/>
    </row>
    <row r="13" spans="1:25" ht="30">
      <c r="A13" s="73"/>
      <c r="B13" s="81"/>
      <c r="C13" s="108" t="str">
        <f>IF(P7="M",O7,IF(P8="M",O8,IF(P9="M",O9,CONCATENATE("Middle ",N7))))</f>
        <v>Falls 3</v>
      </c>
      <c r="D13" s="45" t="str">
        <f>IF(E13="","",IF(E13=MAX(E11:E13),"H",IF(E13=MIN(E11:E13),"L","M")))</f>
        <v>M</v>
      </c>
      <c r="E13" s="116">
        <v>130</v>
      </c>
      <c r="F13" s="81"/>
      <c r="G13" s="108" t="str">
        <f>IF(L7="M",K7,IF(L8="M",K8,IF(L9="M",K9,CONCATENATE("Middle ",J7))))</f>
        <v>FBCLB</v>
      </c>
      <c r="H13" s="7" t="str">
        <f>IF(OR(I13="",I13="H",I13="M",I13="L"),I13,IF(I13=MAX(I11:I13),"H",IF(I13=MIN(I11:I13),"L","M")))</f>
        <v>L</v>
      </c>
      <c r="I13" s="118">
        <v>80</v>
      </c>
      <c r="J13" s="85"/>
      <c r="K13" s="9" t="str">
        <f>IF(T7="M",S7,IF(T8="M",S8,IF(T9="M",S9,CONCATENATE("Middle ",R7))))</f>
        <v>Tabernacle 2</v>
      </c>
      <c r="L13" s="7" t="str">
        <f>IF(OR(M13="",M13="H",M13="M",M13="L"),M13,IF(M13=MAX(M11:M13),"H",IF(M13=MIN(M11:M13),"L","M")))</f>
        <v>M</v>
      </c>
      <c r="M13" s="124" t="s">
        <v>66</v>
      </c>
      <c r="N13" s="85"/>
      <c r="O13" s="9" t="str">
        <f>IF(X7="M",W7,IF(X8="M",W8,IF(X9="M",W9,CONCATENATE("Middle ",V7))))</f>
        <v>Tabernacle 1</v>
      </c>
      <c r="P13" s="7" t="str">
        <f>IF(OR(Q13="",Q13="H",Q13="M",Q13="L"),Q13,IF(Q13=MAX(Q11:Q13),"H",IF(Q13=MIN(Q11:Q13),"L","M")))</f>
        <v>M</v>
      </c>
      <c r="Q13" s="133">
        <v>60</v>
      </c>
      <c r="R13" s="87"/>
      <c r="T13" s="31"/>
      <c r="U13" s="135"/>
    </row>
    <row r="14" spans="1:25" ht="33.75">
      <c r="A14" s="20"/>
      <c r="B14" s="20"/>
      <c r="C14" s="49"/>
      <c r="D14" s="14"/>
      <c r="E14" s="117"/>
      <c r="F14" s="14"/>
      <c r="G14" s="49"/>
      <c r="H14" s="14"/>
      <c r="I14" s="117"/>
      <c r="J14" s="14"/>
      <c r="K14" s="49"/>
      <c r="L14" s="14"/>
      <c r="M14" s="117"/>
      <c r="N14" s="14"/>
      <c r="O14" s="53"/>
      <c r="P14" s="54"/>
      <c r="Q14" s="132"/>
      <c r="R14" s="27"/>
      <c r="S14" s="65"/>
      <c r="T14" s="27"/>
      <c r="U14" s="121"/>
      <c r="W14" s="105"/>
      <c r="X14" s="27"/>
      <c r="Y14" s="140">
        <f>MAX(IF(ISERROR(RIGHT(J11,LEN(J11)-1)),0,VALUE(RIGHT(J11,LEN(J11)-1))),IF(ISERROR(RIGHT(N11,LEN(N11)-1)),0,VALUE(RIGHT(N11,LEN(N11)-1))),IF(ISERROR(RIGHT(R11,LEN(R11)-1)),0,VALUE(RIGHT(R11,LEN(R11)-1))),IF(ISERROR(RIGHT(V11,LEN(V11)-1)),0,VALUE(RIGHT(V11,LEN(V11)-1))))</f>
        <v>16</v>
      </c>
    </row>
    <row r="15" spans="1:25" ht="30">
      <c r="A15" s="73">
        <f>A11+1/48</f>
        <v>0.43749999999999994</v>
      </c>
      <c r="B15" s="79" t="str">
        <f>CONCATENATE("Q",Y14+1)</f>
        <v>Q17</v>
      </c>
      <c r="C15" s="17" t="str">
        <f>IF(H7="H",G7,IF(H8="H",G8,IF(H9="H",G9,CONCATENATE("High ",F7))))</f>
        <v>Pleasant View</v>
      </c>
      <c r="D15" s="7" t="str">
        <f>IF(OR(E15="",E15="H",E15="M",E15="L"),E15,IF(E15=MAX(E15:E17),"H",IF(E15=MIN(E15:E17),"L","M")))</f>
        <v>H</v>
      </c>
      <c r="E15" s="118">
        <v>160</v>
      </c>
      <c r="F15" s="79" t="str">
        <f>CONCATENATE("Q",Y14+2)</f>
        <v>Q18</v>
      </c>
      <c r="G15" s="17" t="str">
        <f>IF(D7="H",C7,IF(D8="H",G8,IF(D9="H",C9,CONCATENATE("High ",B7))))</f>
        <v>Old Paths</v>
      </c>
      <c r="H15" s="7" t="str">
        <f>IF(I15="","",IF(I15=MAX(I15:I17),"H",IF(I15=MIN(I15:I17),"L","M")))</f>
        <v>L</v>
      </c>
      <c r="I15" s="116">
        <v>100</v>
      </c>
      <c r="J15" s="83" t="str">
        <f>CONCATENATE("Q",Y14+3)</f>
        <v>Q19</v>
      </c>
      <c r="K15" s="103" t="str">
        <f>IF(D7="L",C7,IF(D8="L",C8,IF(D9="L",C9,CONCATENATE("Low ",B7))))</f>
        <v>Falls 1</v>
      </c>
      <c r="L15" s="7" t="str">
        <f>IF(OR(M15="",M15="H",M15="M",M15="L"),M15,IF(M15=MAX(M15:M17),"H",IF(M15=MIN(M15:M17),"L","M")))</f>
        <v>H</v>
      </c>
      <c r="M15" s="124">
        <v>230</v>
      </c>
      <c r="N15" s="83" t="str">
        <f>CONCATENATE("Q",Y14+4)</f>
        <v>Q20</v>
      </c>
      <c r="O15" s="103" t="str">
        <f>IF(H7="L",G7,IF(H8="L",C8,IF(H9="L",G9,CONCATENATE("Low ",F7))))</f>
        <v>Woodside</v>
      </c>
      <c r="P15" s="7" t="str">
        <f>IF(OR(Q15="",Q15="H",Q15="M",Q15="L"),Q15,IF(Q15=MAX(Q15:Q17),"H",IF(Q15=MIN(Q15:Q17),"L","M")))</f>
        <v>H</v>
      </c>
      <c r="Q15" s="134">
        <v>200</v>
      </c>
      <c r="R15" s="86"/>
      <c r="T15" s="31"/>
      <c r="U15" s="135"/>
      <c r="W15" s="18"/>
      <c r="X15" s="36"/>
      <c r="Y15" s="121"/>
    </row>
    <row r="16" spans="1:25" ht="30">
      <c r="A16" s="73"/>
      <c r="B16" s="80"/>
      <c r="C16" s="108" t="str">
        <f>IF(H11="H",G11,IF(H12="H",G12,IF(H13="H",G13,CONCATENATE("High ",F11))))</f>
        <v>Falls 2</v>
      </c>
      <c r="D16" s="7" t="str">
        <f>IF(OR(E16="",E16="H",E16="M",E16="L"),E16,IF(E16=MAX(E15:E17),"H",IF(E16=MIN(E15:E17),"L","M")))</f>
        <v>M</v>
      </c>
      <c r="E16" s="118">
        <v>120</v>
      </c>
      <c r="F16" s="80"/>
      <c r="G16" s="108" t="str">
        <f>IF(D11="H",C11,IF(D12="H",C12,IF(D13="H",C13,CONCATENATE("High ",B11))))</f>
        <v>New Testament</v>
      </c>
      <c r="H16" s="7" t="str">
        <f>IF(I16="","",IF(I16=MAX(I15:I17),"H",IF(I16=MIN(I15:I17),"L","M")))</f>
        <v>M</v>
      </c>
      <c r="I16" s="116">
        <v>130</v>
      </c>
      <c r="J16" s="84"/>
      <c r="K16" s="9" t="str">
        <f>IF(L11="H",K11,IF(L12="H",K12,IF(L13="H",O13,CONCATENATE("High ",J11))))</f>
        <v>Mukwonago</v>
      </c>
      <c r="L16" s="7" t="str">
        <f>IF(OR(M16="",M16="H",M16="M",M16="L"),M16,IF(M16=MAX(M15:M17),"H",IF(M16=MIN(M15:M17),"L","M")))</f>
        <v>M</v>
      </c>
      <c r="M16" s="124">
        <v>150</v>
      </c>
      <c r="N16" s="84"/>
      <c r="O16" s="9" t="str">
        <f>IF(P11="H",O11,IF(P12="H",O12,IF(P13="H",K13,CONCATENATE("High ",N11))))</f>
        <v>Great Hope 3</v>
      </c>
      <c r="P16" s="7" t="str">
        <f>IF(OR(Q16="",Q16="H",Q16="M",Q16="L"),Q16,IF(Q16=MAX(Q15:Q17),"H",IF(Q16=MIN(Q15:Q17),"L","M")))</f>
        <v>M</v>
      </c>
      <c r="Q16" s="134">
        <v>80</v>
      </c>
      <c r="R16" s="87"/>
      <c r="T16" s="31"/>
      <c r="U16" s="135"/>
      <c r="W16" s="105"/>
      <c r="X16" s="27"/>
      <c r="Y16" s="121"/>
    </row>
    <row r="17" spans="1:25" ht="30">
      <c r="A17" s="73"/>
      <c r="B17" s="81"/>
      <c r="C17" s="108" t="str">
        <f>IF(D11="M",C11,IF(D12="M",C12,IF(D13="M",C13,CONCATENATE("Middle ",B11))))</f>
        <v>Falls 3</v>
      </c>
      <c r="D17" s="7" t="str">
        <f>IF(OR(E17="",E17="H",E17="M",E17="L"),E17,IF(E17=MAX(E15:E17),"H",IF(E17=MIN(E15:E17),"L","M")))</f>
        <v>L</v>
      </c>
      <c r="E17" s="118">
        <v>90</v>
      </c>
      <c r="F17" s="81"/>
      <c r="G17" s="108" t="str">
        <f>IF(H11="M",G11,IF(H12="M",G12,IF(H13="M",G13,CONCATENATE("Middle ",F11))))</f>
        <v>Easley</v>
      </c>
      <c r="H17" s="45" t="str">
        <f>IF(I17="","",IF(I17=MAX(I15:I17),"H",IF(I17=MIN(I15:I17),"L","M")))</f>
        <v>H</v>
      </c>
      <c r="I17" s="116">
        <v>170</v>
      </c>
      <c r="J17" s="85"/>
      <c r="K17" s="9" t="str">
        <f>IF(P11="M",O11,IF(P12="M",O12,IF(P13="M",O13,CONCATENATE("Middle ",N11))))</f>
        <v>Tabernacle 1</v>
      </c>
      <c r="L17" s="7" t="str">
        <f>IF(OR(M17="",M17="H",M17="M",M17="L"),M17,IF(M17=MAX(M15:M17),"H",IF(M17=MIN(M15:M17),"L","M")))</f>
        <v>L</v>
      </c>
      <c r="M17" s="124">
        <v>20</v>
      </c>
      <c r="N17" s="85"/>
      <c r="O17" s="9" t="str">
        <f>IF(L11="M",K11,IF(L12="M",K12,IF(L13="M",K13,CONCATENATE("Middle ",J11))))</f>
        <v>Tabernacle 2</v>
      </c>
      <c r="P17" s="7" t="str">
        <f>IF(OR(Q17="",Q17="H",Q17="M",Q17="L"),Q17,IF(Q17=MAX(Q15:Q17),"H",IF(Q17=MIN(Q15:Q17),"L","M")))</f>
        <v>L</v>
      </c>
      <c r="Q17" s="134">
        <v>20</v>
      </c>
      <c r="R17" s="87"/>
      <c r="T17" s="31"/>
      <c r="U17" s="135"/>
    </row>
    <row r="18" spans="1:25" ht="33.75">
      <c r="A18" s="20"/>
      <c r="B18" s="20"/>
      <c r="C18" s="49"/>
      <c r="D18" s="14"/>
      <c r="E18" s="117"/>
      <c r="F18" s="14"/>
      <c r="G18" s="49"/>
      <c r="H18" s="14"/>
      <c r="I18" s="117"/>
      <c r="J18" s="14"/>
      <c r="K18" s="49"/>
      <c r="L18" s="14"/>
      <c r="M18" s="117"/>
      <c r="N18" s="55"/>
      <c r="O18" s="56"/>
      <c r="P18" s="55"/>
      <c r="Q18" s="132"/>
      <c r="R18" s="27"/>
      <c r="S18" s="65"/>
      <c r="T18" s="27"/>
      <c r="U18" s="121"/>
      <c r="Y18" s="140">
        <f>MAX(IF(ISERROR(RIGHT(J15,LEN(J15)-1)),0,VALUE(RIGHT(J15,LEN(J15)-1))),IF(ISERROR(RIGHT(N15,LEN(N15)-1)),0,VALUE(RIGHT(N15,LEN(N15)-1))),IF(ISERROR(RIGHT(R15,LEN(R15)-1)),0,VALUE(RIGHT(R15,LEN(R15)-1))),IF(ISERROR(RIGHT(V15,LEN(V15)-1)),0,VALUE(RIGHT(V15,LEN(V15)-1))))</f>
        <v>20</v>
      </c>
    </row>
    <row r="19" spans="1:25" ht="27">
      <c r="A19" s="73">
        <f>A15+1/48</f>
        <v>0.45833333333333326</v>
      </c>
      <c r="B19" s="79" t="str">
        <f>CONCATENATE("Q",Y18+1)</f>
        <v>Q21</v>
      </c>
      <c r="C19" s="17" t="str">
        <f>Sheet1!B3</f>
        <v>New Testament</v>
      </c>
      <c r="D19" s="7" t="str">
        <f>IF(E19="","",IF(E19=MAX(E19:E21),"H",IF(E19=MIN(E19:E21),"L","M")))</f>
        <v>L</v>
      </c>
      <c r="E19" s="116">
        <v>70</v>
      </c>
      <c r="F19" s="83" t="str">
        <f>CONCATENATE("Q",Y18+2)</f>
        <v>Q22</v>
      </c>
      <c r="G19" s="103" t="str">
        <f>IF(D11="L",C11,IF(D12="L",C12,IF(D13="L",C13,CONCATENATE("Low ",B11))))</f>
        <v>Heritage NY</v>
      </c>
      <c r="H19" s="7" t="str">
        <f>IF(I19="","",IF(I19=MAX(I19:I21),"H",IF(I19=MIN(I19:I21),"L","M")))</f>
        <v>H</v>
      </c>
      <c r="I19" s="114">
        <v>190</v>
      </c>
      <c r="J19" s="83" t="str">
        <f>CONCATENATE("Q",Y18+3)</f>
        <v>Q23</v>
      </c>
      <c r="K19" s="103" t="str">
        <f>IF(H11="L",G11,IF(H12="L",G12,IF(H13="L",G13,CONCATENATE("Low ",F11))))</f>
        <v>FBCLB</v>
      </c>
      <c r="L19" s="7" t="str">
        <f>IF(M19="","",IF(M19=MAX(M19:M21),"H",IF(M19=MIN(M19:M21),"L","M")))</f>
        <v>M</v>
      </c>
      <c r="M19" s="125">
        <v>80</v>
      </c>
      <c r="N19" s="86"/>
      <c r="O19" s="35"/>
      <c r="P19" s="31"/>
      <c r="Q19" s="135"/>
      <c r="R19" s="86"/>
      <c r="T19" s="31"/>
      <c r="U19" s="122"/>
    </row>
    <row r="20" spans="1:25" ht="27">
      <c r="A20" s="73"/>
      <c r="B20" s="80"/>
      <c r="C20" s="99" t="str">
        <f>Sheet1!B6</f>
        <v>Pleasant View</v>
      </c>
      <c r="D20" s="7" t="str">
        <f>IF(E20="","",IF(E20=MAX(E19:E21),"H",IF(E20=MIN(E19:E21),"L","M")))</f>
        <v>H</v>
      </c>
      <c r="E20" s="116">
        <v>150</v>
      </c>
      <c r="F20" s="84"/>
      <c r="G20" s="9" t="str">
        <f>IF(L15="H",K15,IF(L16="H",K16,IF(L17="H",K17,CONCATENATE("High ",J15))))</f>
        <v>Falls 1</v>
      </c>
      <c r="H20" s="7" t="str">
        <f>IF(I20="","",IF(I20=MAX(I19:I21),"H",IF(I20=MIN(I19:I21),"L","M")))</f>
        <v>M</v>
      </c>
      <c r="I20" s="114">
        <v>170</v>
      </c>
      <c r="J20" s="84"/>
      <c r="K20" s="9" t="str">
        <f>IF(P15="H",O15,IF(P16="H",O16,IF(P17="H",O17,CONCATENATE("High ",N15))))</f>
        <v>Woodside</v>
      </c>
      <c r="L20" s="7" t="str">
        <f>IF(M20="","",IF(M20=MAX(M19:M21),"H",IF(M20=MIN(M19:M21),"L","M")))</f>
        <v>L</v>
      </c>
      <c r="M20" s="125">
        <v>60</v>
      </c>
      <c r="N20" s="87"/>
      <c r="P20" s="31"/>
      <c r="Q20" s="135"/>
      <c r="R20" s="87"/>
      <c r="T20" s="31"/>
      <c r="U20" s="122"/>
    </row>
    <row r="21" spans="1:25" ht="27">
      <c r="A21" s="73"/>
      <c r="B21" s="81"/>
      <c r="C21" s="100" t="str">
        <f>Sheet1!B10</f>
        <v>Falls 2</v>
      </c>
      <c r="D21" s="45" t="str">
        <f>IF(E21="","",IF(E21=MAX(E19:E21),"H",IF(E21=MIN(E19:E21),"L","M")))</f>
        <v>M</v>
      </c>
      <c r="E21" s="116">
        <v>120</v>
      </c>
      <c r="F21" s="85"/>
      <c r="G21" s="9" t="str">
        <f>IF(P15="M",O15,IF(P16="M",O16,IF(P17="M",O17,CONCATENATE("Middle ",N15))))</f>
        <v>Great Hope 3</v>
      </c>
      <c r="H21" s="45" t="str">
        <f>IF(I21="","",IF(I21=MAX(I19:I21),"H",IF(I21=MIN(I19:I21),"L","M")))</f>
        <v>L</v>
      </c>
      <c r="I21" s="114">
        <v>10</v>
      </c>
      <c r="J21" s="85"/>
      <c r="K21" s="9" t="str">
        <f>IF(L15="M",K15,IF(L16="M",K16,IF(L17="M",K17,CONCATENATE("Middle ",J15))))</f>
        <v>Mukwonago</v>
      </c>
      <c r="L21" s="45" t="str">
        <f>IF(M21="","",IF(M21=MAX(M19:M21),"H",IF(M21=MIN(M19:M21),"L","M")))</f>
        <v>H</v>
      </c>
      <c r="M21" s="125">
        <v>180</v>
      </c>
      <c r="N21" s="87"/>
      <c r="P21" s="31"/>
      <c r="Q21" s="135"/>
      <c r="R21" s="87"/>
      <c r="S21" s="35"/>
      <c r="T21" s="31"/>
      <c r="U21" s="122"/>
    </row>
    <row r="22" spans="1:25" ht="33.75">
      <c r="A22" s="20"/>
      <c r="B22" s="20"/>
      <c r="C22" s="49"/>
      <c r="D22" s="14"/>
      <c r="E22" s="117"/>
      <c r="F22" s="14"/>
      <c r="G22" s="49"/>
      <c r="H22" s="14"/>
      <c r="I22" s="117"/>
      <c r="J22" s="14"/>
      <c r="K22" s="49"/>
      <c r="L22" s="14"/>
      <c r="M22" s="126"/>
      <c r="N22" s="27"/>
      <c r="O22" s="65"/>
      <c r="P22" s="27"/>
      <c r="Q22" s="121"/>
      <c r="R22" s="27"/>
      <c r="S22" s="65"/>
      <c r="T22" s="27"/>
      <c r="U22" s="121"/>
      <c r="Y22" s="140">
        <f>MAX(IF(ISERROR(RIGHT(J19,LEN(J19)-1)),0,VALUE(RIGHT(J19,LEN(J19)-1))),IF(ISERROR(RIGHT(N19,LEN(N19)-1)),0,VALUE(RIGHT(N19,LEN(N19)-1))),IF(ISERROR(RIGHT(R19,LEN(R19)-1)),0,VALUE(RIGHT(R19,LEN(R19)-1))),IF(ISERROR(RIGHT(V19,LEN(V19)-1)),0,VALUE(RIGHT(V19,LEN(V19)-1))))</f>
        <v>23</v>
      </c>
    </row>
    <row r="23" spans="1:25" ht="30" customHeight="1">
      <c r="A23" s="73">
        <f>A19+1/48</f>
        <v>0.47916666666666657</v>
      </c>
      <c r="B23" s="79" t="str">
        <f>CONCATENATE("Q",Y22+1)</f>
        <v>Q24</v>
      </c>
      <c r="C23" s="113" t="str">
        <f>Sheet1!B1</f>
        <v>Easley</v>
      </c>
      <c r="D23" s="7" t="str">
        <f>IF(E23="","",IF(E23=MAX(E23:E25),"H",IF(E23=MIN(E23:E25),"L","M")))</f>
        <v>L</v>
      </c>
      <c r="E23" s="116">
        <v>50</v>
      </c>
      <c r="F23" s="83" t="str">
        <f>CONCATENATE("Q",Y22+2)</f>
        <v>Q25</v>
      </c>
      <c r="G23" s="103" t="str">
        <f>IF(D15="L",C15,IF(D16="L",C16,IF(D17="L",C17,CONCATENATE("Low ",B15))))</f>
        <v>Falls 3</v>
      </c>
      <c r="H23" s="7" t="str">
        <f>IF(I23="","",IF(I23=MAX(I23:I25),"H",IF(I23=MIN(I23:I25),"L","M")))</f>
        <v>M</v>
      </c>
      <c r="I23" s="123">
        <v>80</v>
      </c>
      <c r="J23" s="83" t="str">
        <f>CONCATENATE("Q",Y22+3)</f>
        <v>Q26</v>
      </c>
      <c r="K23" s="103" t="str">
        <f>IF(H15="L",G15,IF(H16="L",G16,IF(H17="L",G17,CONCATENATE("Low ",F15))))</f>
        <v>Old Paths</v>
      </c>
      <c r="L23" s="7" t="str">
        <f>IF(M23="","",IF(M23=MAX(M23:M25),"H",IF(M23=MIN(M23:M25),"L","M")))</f>
        <v>M</v>
      </c>
      <c r="M23" s="114">
        <v>100</v>
      </c>
      <c r="N23" s="86"/>
      <c r="P23" s="31"/>
      <c r="Q23" s="122"/>
      <c r="R23" s="86"/>
      <c r="T23" s="31"/>
      <c r="U23" s="122"/>
    </row>
    <row r="24" spans="1:25" ht="27">
      <c r="A24" s="73"/>
      <c r="B24" s="80"/>
      <c r="C24" s="17" t="str">
        <f>IF(D19="H",C19,IF(D20="H",C20,IF(D21="H",C21,CONCATENATE("High ",B19))))</f>
        <v>Pleasant View</v>
      </c>
      <c r="D24" s="7" t="str">
        <f>IF(E24="","",IF(E24=MAX(E23:E25),"H",IF(E24=MIN(E23:E25),"L","M")))</f>
        <v>H</v>
      </c>
      <c r="E24" s="116">
        <v>190</v>
      </c>
      <c r="F24" s="84"/>
      <c r="G24" s="9" t="str">
        <f>IF(H19="H",G19,IF(H20="H",G20,IF(H21="H",G21,CONCATENATE("High ",F19))))</f>
        <v>Heritage NY</v>
      </c>
      <c r="H24" s="7" t="str">
        <f>IF(I24="","",IF(I24=MAX(I23:I25),"H",IF(I24=MIN(I23:I25),"L","M")))</f>
        <v>H</v>
      </c>
      <c r="I24" s="123">
        <v>270</v>
      </c>
      <c r="J24" s="84"/>
      <c r="K24" s="9" t="str">
        <f>IF(L19="H",K19,IF(L20="H",K20,IF(L21="H",K21,CONCATENATE("High ",J19))))</f>
        <v>Mukwonago</v>
      </c>
      <c r="L24" s="7" t="str">
        <f>IF(M24="","",IF(M24=MAX(M23:M25),"H",IF(M24=MIN(M23:M25),"L","M")))</f>
        <v>L</v>
      </c>
      <c r="M24" s="114">
        <v>90</v>
      </c>
      <c r="N24" s="87"/>
      <c r="O24" s="18"/>
      <c r="P24" s="31"/>
      <c r="Q24" s="122"/>
      <c r="R24" s="86"/>
      <c r="T24" s="31"/>
      <c r="U24" s="122"/>
    </row>
    <row r="25" spans="1:25" ht="27">
      <c r="A25" s="77"/>
      <c r="B25" s="81"/>
      <c r="C25" s="108" t="str">
        <f>IF(D19="M",C19,IF(D20="M",C20,IF(D21="M",C21,CONCATENATE("Middle ",B19))))</f>
        <v>Falls 2</v>
      </c>
      <c r="D25" s="45" t="str">
        <f>IF(E25="","",IF(E25=MAX(E23:E25),"H",IF(E25=MIN(E23:E25),"L","M")))</f>
        <v>M</v>
      </c>
      <c r="E25" s="116">
        <v>150</v>
      </c>
      <c r="F25" s="85"/>
      <c r="G25" s="9" t="str">
        <f>IF(L19="M",K19,IF(L20="M",K20,IF(L21="M",K21,CONCATENATE("Middle ",J19))))</f>
        <v>FBCLB</v>
      </c>
      <c r="H25" s="45" t="str">
        <f>IF(I25="","",IF(I25=MAX(I23:I25),"H",IF(I25=MIN(I23:I25),"L","M")))</f>
        <v>L</v>
      </c>
      <c r="I25" s="123">
        <v>20</v>
      </c>
      <c r="J25" s="85"/>
      <c r="K25" s="9" t="str">
        <f>IF(H19="M",G19,IF(H20="M",G20,IF(H21="M",G21,CONCATENATE("Middle ",F19))))</f>
        <v>Falls 1</v>
      </c>
      <c r="L25" s="45" t="str">
        <f>IF(M25="","",IF(M25=MAX(M23:M25),"H",IF(M25=MIN(M23:M25),"L","M")))</f>
        <v>H</v>
      </c>
      <c r="M25" s="114">
        <v>160</v>
      </c>
      <c r="N25" s="87"/>
      <c r="P25" s="31"/>
      <c r="Q25" s="122"/>
      <c r="R25" s="86"/>
      <c r="T25" s="31"/>
      <c r="U25" s="122"/>
    </row>
    <row r="26" spans="1:25">
      <c r="A26" s="50"/>
      <c r="B26" s="50"/>
      <c r="C26" s="110"/>
      <c r="D26" s="50"/>
      <c r="E26" s="119"/>
      <c r="F26" s="50"/>
      <c r="G26" s="110"/>
      <c r="H26" s="50"/>
      <c r="I26" s="119"/>
      <c r="J26" s="50"/>
      <c r="K26" s="110"/>
      <c r="L26" s="50"/>
      <c r="M26" s="127"/>
      <c r="N26" s="27"/>
      <c r="O26" s="65"/>
      <c r="P26" s="27"/>
      <c r="Q26" s="121"/>
    </row>
    <row r="27" spans="1:25">
      <c r="C27" s="111"/>
      <c r="G27" s="111"/>
      <c r="N27" s="27"/>
      <c r="P27" s="27"/>
      <c r="Q27" s="121"/>
    </row>
    <row r="28" spans="1:25">
      <c r="C28" s="111"/>
      <c r="G28" s="111"/>
      <c r="N28" s="27"/>
      <c r="P28" s="27"/>
      <c r="Q28" s="121"/>
    </row>
    <row r="29" spans="1:25">
      <c r="C29" s="111"/>
      <c r="G29" s="111"/>
    </row>
    <row r="34" spans="2:11">
      <c r="B34" s="27"/>
      <c r="C34" s="65"/>
      <c r="D34" s="27"/>
      <c r="E34" s="121"/>
      <c r="F34" s="27"/>
      <c r="G34" s="65"/>
      <c r="H34" s="27"/>
      <c r="I34" s="121"/>
      <c r="J34" s="27"/>
      <c r="K34" s="65"/>
    </row>
    <row r="35" spans="2:11" ht="27">
      <c r="B35" s="27"/>
      <c r="C35" s="35"/>
      <c r="D35" s="31"/>
      <c r="E35" s="122"/>
      <c r="F35" s="86"/>
      <c r="G35" s="35"/>
      <c r="H35" s="31"/>
      <c r="I35" s="122"/>
      <c r="J35" s="86"/>
      <c r="K35" s="35"/>
    </row>
    <row r="36" spans="2:11" ht="27">
      <c r="B36" s="27"/>
      <c r="C36" s="35"/>
      <c r="D36" s="31"/>
      <c r="E36" s="122"/>
      <c r="F36" s="87"/>
      <c r="G36" s="35"/>
      <c r="H36" s="31"/>
      <c r="I36" s="122"/>
      <c r="J36" s="87"/>
      <c r="K36" s="35"/>
    </row>
    <row r="37" spans="2:11" ht="27">
      <c r="B37" s="27"/>
      <c r="C37" s="35"/>
      <c r="D37" s="31"/>
      <c r="E37" s="122"/>
      <c r="F37" s="87"/>
      <c r="G37" s="35"/>
      <c r="H37" s="31"/>
      <c r="I37" s="122"/>
      <c r="J37" s="87"/>
      <c r="K37" s="18"/>
    </row>
  </sheetData>
  <sheetProtection selectLockedCells="1"/>
  <sortState ref="AA8:AA23">
    <sortCondition ref="AA7"/>
  </sortState>
  <mergeCells count="40">
    <mergeCell ref="V3:V5"/>
    <mergeCell ref="V7:V9"/>
    <mergeCell ref="N23:N25"/>
    <mergeCell ref="R3:R5"/>
    <mergeCell ref="R7:R9"/>
    <mergeCell ref="R11:R13"/>
    <mergeCell ref="R15:R17"/>
    <mergeCell ref="R19:R21"/>
    <mergeCell ref="R23:R25"/>
    <mergeCell ref="N3:N5"/>
    <mergeCell ref="N7:N9"/>
    <mergeCell ref="N11:N13"/>
    <mergeCell ref="N15:N17"/>
    <mergeCell ref="N19:N21"/>
    <mergeCell ref="F23:F25"/>
    <mergeCell ref="F35:F37"/>
    <mergeCell ref="J3:J5"/>
    <mergeCell ref="J7:J9"/>
    <mergeCell ref="J11:J13"/>
    <mergeCell ref="J15:J17"/>
    <mergeCell ref="J19:J21"/>
    <mergeCell ref="J23:J25"/>
    <mergeCell ref="J35:J37"/>
    <mergeCell ref="F3:F5"/>
    <mergeCell ref="F7:F9"/>
    <mergeCell ref="F11:F13"/>
    <mergeCell ref="F15:F17"/>
    <mergeCell ref="F19:F21"/>
    <mergeCell ref="A23:A25"/>
    <mergeCell ref="B3:B5"/>
    <mergeCell ref="B7:B9"/>
    <mergeCell ref="B11:B13"/>
    <mergeCell ref="B15:B17"/>
    <mergeCell ref="B19:B21"/>
    <mergeCell ref="B23:B25"/>
    <mergeCell ref="A3:A5"/>
    <mergeCell ref="A7:A9"/>
    <mergeCell ref="A11:A13"/>
    <mergeCell ref="A15:A17"/>
    <mergeCell ref="A19:A21"/>
  </mergeCells>
  <printOptions horizontalCentered="1"/>
  <pageMargins left="0" right="0" top="0.999305555555556" bottom="0" header="0.249305555555556" footer="0.249305555555556"/>
  <pageSetup scale="54" orientation="landscape" r:id="rId1"/>
  <headerFooter alignWithMargins="0">
    <oddHeader>&amp;C&amp;"Andy"&amp;72&amp;BSCQANIT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8"/>
  <sheetViews>
    <sheetView tabSelected="1" topLeftCell="A10" zoomScale="70" zoomScaleNormal="70" workbookViewId="0">
      <selection activeCell="M16" sqref="M16"/>
    </sheetView>
  </sheetViews>
  <sheetFormatPr defaultColWidth="9.140625" defaultRowHeight="12"/>
  <cols>
    <col min="1" max="1" width="17.7109375" style="1" customWidth="1"/>
    <col min="2" max="2" width="10.7109375" style="1" customWidth="1"/>
    <col min="3" max="3" width="19.28515625" style="144" customWidth="1"/>
    <col min="4" max="4" width="10.7109375" style="1" hidden="1" customWidth="1"/>
    <col min="5" max="5" width="10.7109375" style="144" customWidth="1"/>
    <col min="6" max="6" width="9.140625" style="1"/>
    <col min="7" max="7" width="17.7109375" style="144" customWidth="1"/>
    <col min="8" max="8" width="9.140625" style="1" hidden="1" customWidth="1"/>
    <col min="9" max="9" width="11" style="144" customWidth="1"/>
    <col min="10" max="10" width="10.7109375" style="1" customWidth="1"/>
    <col min="11" max="11" width="17.7109375" style="1" customWidth="1"/>
    <col min="12" max="12" width="10.7109375" style="1" hidden="1" customWidth="1"/>
    <col min="13" max="13" width="10.7109375" style="1" customWidth="1"/>
    <col min="14" max="16" width="9.140625" style="1"/>
    <col min="17" max="17" width="20.7109375" style="1" customWidth="1"/>
    <col min="18" max="18" width="9.140625" style="1"/>
    <col min="19" max="19" width="11.7109375" style="1" bestFit="1" customWidth="1"/>
    <col min="20" max="20" width="20.7109375" style="1" customWidth="1"/>
    <col min="21" max="22" width="9.140625" style="1"/>
    <col min="23" max="23" width="20.7109375" style="1" customWidth="1"/>
    <col min="24" max="25" width="9.140625" style="1"/>
    <col min="26" max="26" width="20.7109375" style="1" customWidth="1"/>
    <col min="27" max="16384" width="9.140625" style="1"/>
  </cols>
  <sheetData>
    <row r="1" spans="1:29" ht="65.25">
      <c r="A1" s="2" t="s">
        <v>40</v>
      </c>
      <c r="B1" s="3"/>
      <c r="C1" s="112" t="s">
        <v>67</v>
      </c>
      <c r="D1" s="4" t="s">
        <v>41</v>
      </c>
      <c r="E1" s="145" t="s">
        <v>42</v>
      </c>
      <c r="F1" s="3"/>
      <c r="G1" s="109" t="s">
        <v>43</v>
      </c>
      <c r="H1" s="4" t="s">
        <v>41</v>
      </c>
      <c r="I1" s="145" t="s">
        <v>42</v>
      </c>
      <c r="J1" s="23"/>
      <c r="K1" s="24"/>
      <c r="L1" s="25"/>
      <c r="M1" s="26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ht="27">
      <c r="A2" s="5"/>
      <c r="B2" s="6"/>
      <c r="C2" s="141"/>
      <c r="D2" s="6"/>
      <c r="E2" s="141"/>
      <c r="F2" s="6"/>
      <c r="G2" s="141"/>
      <c r="H2" s="6"/>
      <c r="I2" s="151"/>
      <c r="J2" s="28"/>
      <c r="K2" s="28"/>
      <c r="L2" s="28"/>
      <c r="M2" s="28"/>
      <c r="N2" s="27"/>
      <c r="O2" s="29"/>
      <c r="P2" s="30"/>
      <c r="Q2" s="35"/>
      <c r="R2" s="31"/>
      <c r="S2" s="30"/>
      <c r="T2" s="35"/>
      <c r="U2" s="31"/>
      <c r="V2" s="30"/>
      <c r="W2" s="18"/>
      <c r="X2" s="31"/>
      <c r="Y2" s="30"/>
      <c r="Z2" s="35"/>
      <c r="AA2" s="31"/>
      <c r="AB2" s="27"/>
      <c r="AC2" s="27"/>
    </row>
    <row r="3" spans="1:29" ht="27">
      <c r="A3" s="91">
        <v>0.5625</v>
      </c>
      <c r="B3" s="92" t="s">
        <v>54</v>
      </c>
      <c r="C3" s="103" t="str">
        <f>IF('Round 1-6'!D19="L",'Round 1-6'!C19,IF('Round 1-6'!D20="L",'Round 1-6'!C20,IF('Round 1-6'!D21="L",'Round 1-6'!C21,CONCATENATE("Low ",'Round 1-6'!B19))))</f>
        <v>New Testament</v>
      </c>
      <c r="D3" s="7" t="str">
        <f>IF(E3="","",IF(E3=MAX(E$3:E$5),"H",IF(E3=MIN(E$3:E$5),"L","M")))</f>
        <v>M</v>
      </c>
      <c r="E3" s="146">
        <v>110</v>
      </c>
      <c r="F3" s="96" t="s">
        <v>55</v>
      </c>
      <c r="G3" s="103" t="str">
        <f>IF('Round 1-6'!D23="L",'Round 1-6'!C23,IF('Round 1-6'!D24="L",'Round 1-6'!C24,IF('Round 1-6'!D25="L",'Round 1-6'!C25,CONCATENATE("Low ",'Round 1-6'!B23))))</f>
        <v>Easley</v>
      </c>
      <c r="H3" s="8" t="str">
        <f>IF(I3="","",IF(I3=MAX(I$3:I$5),"H",IF(I3=MIN(I$3:I$5),"L","M")))</f>
        <v>M</v>
      </c>
      <c r="I3" s="148">
        <v>110</v>
      </c>
      <c r="J3" s="86"/>
      <c r="K3" s="27"/>
      <c r="L3" s="31"/>
      <c r="M3" s="32"/>
      <c r="N3" s="27"/>
      <c r="O3" s="29"/>
      <c r="P3" s="30"/>
      <c r="R3" s="31"/>
      <c r="S3" s="37"/>
      <c r="T3" s="35"/>
      <c r="U3" s="31"/>
      <c r="V3" s="37"/>
      <c r="W3" s="35"/>
      <c r="X3" s="31"/>
      <c r="Y3" s="37"/>
      <c r="Z3" s="35"/>
      <c r="AA3" s="31"/>
      <c r="AB3" s="27"/>
      <c r="AC3" s="27"/>
    </row>
    <row r="4" spans="1:29" ht="27">
      <c r="A4" s="91"/>
      <c r="B4" s="92"/>
      <c r="C4" s="9" t="str">
        <f>IF('Round 1-6'!H23="H",'Round 1-6'!G23,IF('Round 1-6'!H24="H",'Round 1-6'!G24,IF('Round 1-6'!H25="H",'Round 1-6'!G25,CONCATENATE("High ",'Round 1-6'!F23))))</f>
        <v>Heritage NY</v>
      </c>
      <c r="D4" s="7" t="str">
        <f>IF(E4="","",IF(E4=MAX(E$3:E$5),"H",IF(E4=MIN(E$3:E$5),"L","M")))</f>
        <v>H</v>
      </c>
      <c r="E4" s="146">
        <v>150</v>
      </c>
      <c r="F4" s="97"/>
      <c r="G4" s="9" t="str">
        <f>IF('Round 1-6'!L23="H",'Round 1-6'!K23,IF('Round 1-6'!L24="H",'Round 1-6'!K24,IF('Round 1-6'!L25="H",'Round 1-6'!K25,CONCATENATE("High ",'Round 1-6'!J23))))</f>
        <v>Falls 1</v>
      </c>
      <c r="H4" s="8" t="str">
        <f>IF(I4="","",IF(I4=MAX(I$3:I$5),"H",IF(I4=MIN(I$3:I$5),"L","M")))</f>
        <v>H</v>
      </c>
      <c r="I4" s="148">
        <v>190</v>
      </c>
      <c r="J4" s="87"/>
      <c r="K4" s="27"/>
      <c r="L4" s="31"/>
      <c r="M4" s="32"/>
      <c r="N4" s="27"/>
      <c r="O4" s="29"/>
      <c r="P4" s="30"/>
      <c r="Q4" s="35"/>
      <c r="R4" s="31"/>
      <c r="S4" s="37"/>
      <c r="T4" s="35"/>
      <c r="U4" s="31"/>
      <c r="V4" s="37"/>
      <c r="W4" s="18"/>
      <c r="X4" s="31"/>
      <c r="Y4" s="37"/>
      <c r="Z4" s="35"/>
      <c r="AA4" s="31"/>
      <c r="AB4" s="27"/>
      <c r="AC4" s="27"/>
    </row>
    <row r="5" spans="1:29" ht="27">
      <c r="A5" s="91"/>
      <c r="B5" s="92"/>
      <c r="C5" s="9" t="str">
        <f>IF('Round 1-6'!L23="M",'Round 1-6'!K23,IF('Round 1-6'!L24="M",'Round 1-6'!K24,IF('Round 1-6'!L25="M",'Round 1-6'!K25,CONCATENATE("Middle ",'Round 1-6'!J23))))</f>
        <v>Old Paths</v>
      </c>
      <c r="D5" s="7" t="str">
        <f>IF(E5="","",IF(E5=MAX(E$3:E$5),"H",IF(E5=MIN(E$3:E$5),"L","M")))</f>
        <v>L</v>
      </c>
      <c r="E5" s="146">
        <v>100</v>
      </c>
      <c r="F5" s="97"/>
      <c r="G5" s="9" t="str">
        <f>IF('Round 1-6'!H23="M",'Round 1-6'!G23,IF('Round 1-6'!H24="M",'Round 1-6'!G24,IF('Round 1-6'!H25="M",'Round 1-6'!G25,CONCATENATE("Middle ",'Round 1-6'!F23))))</f>
        <v>Falls 3</v>
      </c>
      <c r="H5" s="8" t="str">
        <f>IF(I5="","",IF(I5=MAX(I$3:I$5),"H",IF(I5=MIN(I$3:I$5),"L","M")))</f>
        <v>L</v>
      </c>
      <c r="I5" s="148">
        <v>70</v>
      </c>
      <c r="J5" s="87"/>
      <c r="K5" s="27"/>
      <c r="L5" s="31"/>
      <c r="M5" s="32"/>
      <c r="N5" s="27"/>
      <c r="P5" s="27"/>
      <c r="Q5" s="42"/>
      <c r="R5" s="27"/>
      <c r="S5" s="27"/>
      <c r="T5" s="42"/>
      <c r="U5" s="27"/>
      <c r="V5" s="27"/>
      <c r="W5" s="42"/>
      <c r="X5" s="27"/>
      <c r="Y5" s="27"/>
      <c r="Z5" s="42"/>
      <c r="AA5" s="27"/>
      <c r="AB5" s="27"/>
      <c r="AC5" s="27"/>
    </row>
    <row r="6" spans="1:29" ht="29.25">
      <c r="A6" s="10"/>
      <c r="B6" s="11"/>
      <c r="C6" s="12"/>
      <c r="D6" s="13"/>
      <c r="E6" s="12"/>
      <c r="F6" s="14"/>
      <c r="G6" s="15"/>
      <c r="H6" s="16"/>
      <c r="I6" s="15"/>
      <c r="J6" s="27"/>
      <c r="K6" s="33"/>
      <c r="L6" s="31"/>
      <c r="M6" s="31"/>
      <c r="O6" s="27"/>
      <c r="P6" s="27"/>
      <c r="Q6" s="153" t="s">
        <v>68</v>
      </c>
      <c r="R6" s="155">
        <v>5</v>
      </c>
      <c r="S6" s="155">
        <v>0</v>
      </c>
      <c r="T6" s="155">
        <v>1</v>
      </c>
      <c r="U6" s="27"/>
      <c r="V6" s="27"/>
      <c r="W6" s="27"/>
      <c r="X6" s="27"/>
      <c r="Y6" s="27"/>
      <c r="Z6" s="27"/>
      <c r="AA6" s="27"/>
      <c r="AB6" s="27"/>
      <c r="AC6" s="27"/>
    </row>
    <row r="7" spans="1:29" ht="29.25">
      <c r="A7" s="91">
        <f>A3+1/48</f>
        <v>0.58333333333333337</v>
      </c>
      <c r="B7" s="93" t="s">
        <v>56</v>
      </c>
      <c r="C7" s="17" t="str">
        <f>IF('Round 1-6'!D23="H",'Round 1-6'!C23,IF('Round 1-6'!D24="H",'Round 1-6'!C24,IF('Round 1-6'!D25="H",'Round 1-6'!C25,CONCATENATE("High ",'Round 1-6'!B23))))</f>
        <v>Pleasant View</v>
      </c>
      <c r="D7" s="7" t="str">
        <f>IF(E7="","",IF(E7=MAX(E$11:E$13),"H",IF(E7=MIN(E$11:E$13),"L","M")))</f>
        <v>M</v>
      </c>
      <c r="E7" s="147">
        <v>80</v>
      </c>
      <c r="F7" s="93" t="s">
        <v>57</v>
      </c>
      <c r="G7" s="18" t="str">
        <f>IF('Round 1-6'!D23="M",'Round 1-6'!C23,IF('Round 1-6'!D24="M",'Round 1-6'!C24,IF('Round 1-6'!D25="M",'Round 1-6'!C25,CONCATENATE("Middle ",'Round 1-6'!B23))))</f>
        <v>Falls 2</v>
      </c>
      <c r="H7" s="7" t="e">
        <f>IF(I7="","",IF(I7=MAX(#REF!),"H",IF(I7=MIN(#REF!),"L","M")))</f>
        <v>#REF!</v>
      </c>
      <c r="I7" s="147">
        <v>70</v>
      </c>
      <c r="J7" s="30"/>
      <c r="L7" s="31"/>
      <c r="N7" s="34"/>
      <c r="O7" s="35"/>
      <c r="P7" s="36"/>
      <c r="Q7" s="153" t="s">
        <v>19</v>
      </c>
      <c r="R7" s="156">
        <v>1</v>
      </c>
      <c r="S7" s="157">
        <v>4</v>
      </c>
      <c r="T7" s="158">
        <v>1</v>
      </c>
    </row>
    <row r="8" spans="1:29" ht="29.25">
      <c r="A8" s="91"/>
      <c r="B8" s="93"/>
      <c r="C8" s="9" t="str">
        <f>IF(H3="H",G3,IF(H4="H",G4,IF(H5="H",G5,CONCATENATE("High ",F3))))</f>
        <v>Falls 1</v>
      </c>
      <c r="D8" s="8" t="str">
        <f>IF(E8="","",IF(E8=MAX(E$11:E$13),"H",IF(E8=MIN(E$11:E$13),"L","M")))</f>
        <v>M</v>
      </c>
      <c r="E8" s="148">
        <v>170</v>
      </c>
      <c r="F8" s="98"/>
      <c r="G8" s="9" t="str">
        <f>IF(D3="H",C3,IF(D4="H",C4,IF(D5="H",C5,CONCATENATE("High ",B3))))</f>
        <v>Heritage NY</v>
      </c>
      <c r="H8" s="8" t="e">
        <f>IF(I8="","",IF(I8=MAX(#REF!),"H",IF(I8=MIN(#REF!),"L","M")))</f>
        <v>#REF!</v>
      </c>
      <c r="I8" s="148">
        <v>140</v>
      </c>
      <c r="J8" s="37"/>
      <c r="L8" s="31"/>
      <c r="N8" s="38"/>
      <c r="P8" s="27"/>
      <c r="Q8" s="153" t="s">
        <v>9</v>
      </c>
      <c r="R8" s="156">
        <v>5</v>
      </c>
      <c r="S8" s="156">
        <v>1</v>
      </c>
      <c r="T8" s="156">
        <v>1</v>
      </c>
    </row>
    <row r="9" spans="1:29" ht="29.25">
      <c r="A9" s="91"/>
      <c r="B9" s="93"/>
      <c r="C9" s="9" t="str">
        <f>IF(D3="M",C3,IF(D4="M",C4,IF(D5="M",C5,CONCATENATE("Middle ",B3))))</f>
        <v>New Testament</v>
      </c>
      <c r="D9" s="8" t="str">
        <f>IF(E9="","",IF(E9=MAX(E$11:E$13),"H",IF(E9=MIN(E$11:E$13),"L","M")))</f>
        <v>M</v>
      </c>
      <c r="E9" s="148">
        <v>110</v>
      </c>
      <c r="F9" s="98"/>
      <c r="G9" s="9" t="str">
        <f>IF(H3="M",G3,IF(H4="M",G4,IF(H5="M",G5,CONCATENATE("Middle ",F3))))</f>
        <v>Easley</v>
      </c>
      <c r="H9" s="8" t="e">
        <f>IF(I9="","",IF(I9=MAX(#REF!),"H",IF(I9=MIN(#REF!),"L","M")))</f>
        <v>#REF!</v>
      </c>
      <c r="I9" s="148">
        <v>190</v>
      </c>
      <c r="J9" s="37"/>
      <c r="L9" s="31"/>
      <c r="N9" s="38"/>
      <c r="Q9" s="154" t="s">
        <v>5</v>
      </c>
      <c r="R9" s="156">
        <v>2</v>
      </c>
      <c r="S9" s="156">
        <v>4</v>
      </c>
      <c r="T9" s="156">
        <v>1</v>
      </c>
    </row>
    <row r="10" spans="1:29" ht="29.25">
      <c r="A10" s="19"/>
      <c r="B10" s="20"/>
      <c r="C10" s="142"/>
      <c r="D10" s="14"/>
      <c r="E10" s="142"/>
      <c r="F10" s="14"/>
      <c r="G10" s="142"/>
      <c r="H10" s="14"/>
      <c r="I10" s="142"/>
      <c r="J10" s="27"/>
      <c r="K10" s="39"/>
      <c r="L10" s="27"/>
      <c r="M10" s="27"/>
      <c r="N10" s="38"/>
      <c r="Q10" s="154" t="s">
        <v>3</v>
      </c>
      <c r="R10" s="156">
        <v>5</v>
      </c>
      <c r="S10" s="156">
        <v>1</v>
      </c>
      <c r="T10" s="156">
        <v>1</v>
      </c>
    </row>
    <row r="11" spans="1:29" ht="29.25">
      <c r="A11" s="91" t="s">
        <v>58</v>
      </c>
      <c r="B11" s="94" t="s">
        <v>59</v>
      </c>
      <c r="C11" s="159" t="s">
        <v>69</v>
      </c>
      <c r="D11" s="21"/>
      <c r="E11" s="146">
        <v>130</v>
      </c>
      <c r="F11" s="94" t="s">
        <v>60</v>
      </c>
      <c r="G11" s="159" t="s">
        <v>1</v>
      </c>
      <c r="H11" s="21" t="str">
        <f>IF(I11="","",IF(I11=MAX(I$11:I$13),"H",IF(I11=MIN(I$11:I$13),"L","M")))</f>
        <v>H</v>
      </c>
      <c r="I11" s="146">
        <v>210</v>
      </c>
      <c r="J11" s="30"/>
      <c r="K11" s="39"/>
      <c r="L11" s="31"/>
      <c r="M11" s="31"/>
      <c r="Q11" s="154" t="s">
        <v>1</v>
      </c>
      <c r="R11" s="156">
        <v>4</v>
      </c>
      <c r="S11" s="156">
        <v>2</v>
      </c>
      <c r="T11" s="156">
        <v>1</v>
      </c>
    </row>
    <row r="12" spans="1:29" ht="27">
      <c r="A12" s="91"/>
      <c r="B12" s="94"/>
      <c r="C12" s="159" t="s">
        <v>9</v>
      </c>
      <c r="D12" s="21"/>
      <c r="E12" s="146">
        <v>120</v>
      </c>
      <c r="F12" s="95"/>
      <c r="G12" s="159" t="s">
        <v>19</v>
      </c>
      <c r="H12" s="21" t="str">
        <f>IF(I12="","",IF(I12=MAX(I$11:I$13),"H",IF(I12=MIN(I$11:I$13),"L","M")))</f>
        <v>L</v>
      </c>
      <c r="I12" s="146">
        <v>0</v>
      </c>
      <c r="J12" s="37"/>
      <c r="K12" s="39"/>
      <c r="L12" s="31"/>
      <c r="M12" s="31"/>
    </row>
    <row r="13" spans="1:29" ht="27">
      <c r="A13" s="91"/>
      <c r="B13" s="94"/>
      <c r="C13" s="159" t="s">
        <v>3</v>
      </c>
      <c r="D13" s="21"/>
      <c r="E13" s="146">
        <v>90</v>
      </c>
      <c r="F13" s="95"/>
      <c r="G13" s="159" t="s">
        <v>5</v>
      </c>
      <c r="H13" s="21" t="str">
        <f>IF(I13="","",IF(I13=MAX(I$11:I$13),"H",IF(I13=MIN(I$11:I$13),"L","M")))</f>
        <v>M</v>
      </c>
      <c r="I13" s="146">
        <v>120</v>
      </c>
      <c r="J13" s="37"/>
      <c r="K13" s="39"/>
      <c r="L13" s="31"/>
      <c r="M13" s="31"/>
    </row>
    <row r="14" spans="1:29" ht="27">
      <c r="A14" s="19"/>
      <c r="B14" s="20"/>
      <c r="C14" s="142"/>
      <c r="D14" s="14"/>
      <c r="E14" s="142"/>
      <c r="F14" s="14"/>
      <c r="G14" s="142"/>
      <c r="H14" s="14"/>
      <c r="I14" s="142"/>
      <c r="J14" s="27"/>
      <c r="K14" s="39"/>
      <c r="L14" s="27"/>
      <c r="M14" s="27"/>
    </row>
    <row r="15" spans="1:29" ht="29.25">
      <c r="A15" s="91" t="s">
        <v>58</v>
      </c>
      <c r="B15" s="94" t="s">
        <v>61</v>
      </c>
      <c r="C15" s="159" t="s">
        <v>1</v>
      </c>
      <c r="D15" s="7" t="str">
        <f>IF(E15="","",IF(E15=MAX(M$11:M$13),"H",IF(E15=MIN(M$11:M$13),"L","M")))</f>
        <v>M</v>
      </c>
      <c r="E15" s="149">
        <v>140</v>
      </c>
      <c r="F15" s="94" t="s">
        <v>62</v>
      </c>
      <c r="G15" s="159" t="s">
        <v>9</v>
      </c>
      <c r="H15" s="7" t="str">
        <f>IF(I15="","",IF(I15=MAX(I$15:I$17),"H",IF(I15=MIN(I$15:I$17),"L","M")))</f>
        <v>L</v>
      </c>
      <c r="I15" s="149">
        <v>120</v>
      </c>
      <c r="J15" s="83" t="s">
        <v>63</v>
      </c>
      <c r="K15" s="161" t="s">
        <v>1</v>
      </c>
      <c r="L15" s="7" t="str">
        <f>IF(M15="","",IF(M15=MAX(M$15:M$17),"H",IF(M15=MIN(M$15:M$17),"L","M")))</f>
        <v>L</v>
      </c>
      <c r="M15" s="40">
        <v>170</v>
      </c>
    </row>
    <row r="16" spans="1:29" ht="29.25">
      <c r="A16" s="91"/>
      <c r="B16" s="95"/>
      <c r="C16" s="159" t="s">
        <v>11</v>
      </c>
      <c r="D16" s="21" t="str">
        <f>IF(E16="","",IF(E16=MAX(M$11:M$13),"H",IF(E16=MIN(M$11:M$13),"L","M")))</f>
        <v>M</v>
      </c>
      <c r="E16" s="149">
        <v>100</v>
      </c>
      <c r="F16" s="94"/>
      <c r="G16" s="159" t="s">
        <v>1</v>
      </c>
      <c r="H16" s="21"/>
      <c r="I16" s="149">
        <v>130</v>
      </c>
      <c r="J16" s="85"/>
      <c r="K16" s="161" t="s">
        <v>5</v>
      </c>
      <c r="L16" s="7"/>
      <c r="M16" s="40">
        <v>200</v>
      </c>
    </row>
    <row r="17" spans="1:13" ht="30">
      <c r="A17" s="91"/>
      <c r="B17" s="95"/>
      <c r="C17" s="159" t="s">
        <v>5</v>
      </c>
      <c r="D17" s="7" t="str">
        <f>IF(E17="","",IF(E17=MAX(M$11:M$13),"H",IF(E17=MIN(M$11:M$13),"L","M")))</f>
        <v>M</v>
      </c>
      <c r="E17" s="149">
        <v>130</v>
      </c>
      <c r="F17" s="94"/>
      <c r="G17" s="159" t="s">
        <v>5</v>
      </c>
      <c r="H17" s="21" t="str">
        <f>IF(I17="","",IF(I17=MAX(I$15:I$17),"H",IF(I17=MIN(I$15:I$17),"L","M")))</f>
        <v>M</v>
      </c>
      <c r="I17" s="160" t="s">
        <v>70</v>
      </c>
      <c r="J17" s="89"/>
      <c r="K17" s="90"/>
      <c r="L17" s="90"/>
      <c r="M17" s="90"/>
    </row>
    <row r="18" spans="1:13" ht="27">
      <c r="A18" s="19"/>
      <c r="B18" s="22"/>
      <c r="C18" s="143"/>
      <c r="D18" s="22"/>
      <c r="E18" s="143"/>
      <c r="F18" s="19"/>
      <c r="G18" s="150"/>
      <c r="H18" s="14"/>
      <c r="I18" s="152"/>
      <c r="J18" s="19"/>
      <c r="K18" s="20"/>
      <c r="L18" s="14"/>
      <c r="M18" s="41"/>
    </row>
  </sheetData>
  <sheetProtection selectLockedCells="1"/>
  <mergeCells count="15">
    <mergeCell ref="J17:M17"/>
    <mergeCell ref="A3:A5"/>
    <mergeCell ref="A7:A9"/>
    <mergeCell ref="A11:A13"/>
    <mergeCell ref="A15:A17"/>
    <mergeCell ref="B3:B5"/>
    <mergeCell ref="B7:B9"/>
    <mergeCell ref="B11:B13"/>
    <mergeCell ref="B15:B17"/>
    <mergeCell ref="F3:F5"/>
    <mergeCell ref="F7:F9"/>
    <mergeCell ref="F11:F13"/>
    <mergeCell ref="F15:F17"/>
    <mergeCell ref="J3:J5"/>
    <mergeCell ref="J15:J16"/>
  </mergeCells>
  <printOptions horizontalCentered="1"/>
  <pageMargins left="0" right="0" top="0.999305555555556" bottom="0.499305555555556" header="0" footer="0.499305555555556"/>
  <pageSetup scale="75" orientation="portrait" r:id="rId1"/>
  <headerFooter alignWithMargins="0">
    <oddHeader>&amp;C&amp;"Andy,Bold"&amp;64SCQANIT &amp;72Final Rounds</oddHeader>
    <oddFooter>&amp;C&amp;"Andy"&amp;48&amp;BSCQANIT 2018 AFTER LUNCH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Round 1-6</vt:lpstr>
      <vt:lpstr>Round 7-&gt;</vt:lpstr>
      <vt:lpstr>'Round 1-6'!Print_Area</vt:lpstr>
      <vt:lpstr>'Round 7-&gt;'!Print_Area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West</dc:creator>
  <cp:lastModifiedBy>Matt West</cp:lastModifiedBy>
  <cp:lastPrinted>2018-04-09T21:13:10Z</cp:lastPrinted>
  <dcterms:created xsi:type="dcterms:W3CDTF">2005-03-02T04:15:00Z</dcterms:created>
  <dcterms:modified xsi:type="dcterms:W3CDTF">2018-04-09T21:14:02Z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